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jpeg"/><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024"/>
  <workbookPr showInkAnnotation="0" autoCompressPictures="0"/>
  <bookViews>
    <workbookView xWindow="0" yWindow="0" windowWidth="25600" windowHeight="16060" tabRatio="500" activeTab="1"/>
  </bookViews>
  <sheets>
    <sheet name="Anexo I - Trib. Est. Consolidad" sheetId="1" r:id="rId1"/>
    <sheet name="Federais e Superiores (I)" sheetId="2" r:id="rId2"/>
  </sheets>
  <definedNames>
    <definedName name="_xlnm._FilterDatabase" localSheetId="0" hidden="1">'Anexo I - Trib. Est. Consolidad'!$A$1:$K$2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12" i="2" l="1"/>
  <c r="F10" i="2"/>
  <c r="F8" i="2"/>
  <c r="F7" i="2"/>
  <c r="F6" i="2"/>
  <c r="F5" i="2"/>
  <c r="F4" i="2"/>
  <c r="F35" i="1"/>
  <c r="F34" i="1"/>
  <c r="F33" i="1"/>
  <c r="F32" i="1"/>
  <c r="F31" i="1"/>
  <c r="F30" i="1"/>
  <c r="F29" i="1"/>
  <c r="F28" i="1"/>
  <c r="F27" i="1"/>
  <c r="F26" i="1"/>
  <c r="F24" i="1"/>
  <c r="F23" i="1"/>
  <c r="F22" i="1"/>
  <c r="F21" i="1"/>
  <c r="F20" i="1"/>
  <c r="F19" i="1"/>
  <c r="F18" i="1"/>
  <c r="F7" i="1"/>
  <c r="F6" i="1"/>
  <c r="F5" i="1"/>
  <c r="F4" i="1"/>
</calcChain>
</file>

<file path=xl/comments1.xml><?xml version="1.0" encoding="utf-8"?>
<comments xmlns="http://schemas.openxmlformats.org/spreadsheetml/2006/main">
  <authors>
    <author>GSK</author>
    <author>Laura</author>
    <author>mateuslas@hotmail.com</author>
  </authors>
  <commentList>
    <comment ref="J1" authorId="0">
      <text>
        <r>
          <rPr>
            <b/>
            <sz val="11"/>
            <color indexed="81"/>
            <rFont val="Tahoma"/>
            <family val="2"/>
          </rPr>
          <t>GSK:</t>
        </r>
        <r>
          <rPr>
            <sz val="11"/>
            <color indexed="81"/>
            <rFont val="Tahoma"/>
            <family val="2"/>
          </rPr>
          <t xml:space="preserve">
Pq a maioria das respostas não indica se Ano ou Data?]
</t>
        </r>
        <r>
          <rPr>
            <b/>
            <sz val="11"/>
            <color indexed="81"/>
            <rFont val="Tahoma"/>
            <family val="2"/>
          </rPr>
          <t xml:space="preserve">RAMON: </t>
        </r>
        <r>
          <rPr>
            <sz val="11"/>
            <color indexed="81"/>
            <rFont val="Tahoma"/>
            <family val="2"/>
          </rPr>
          <t xml:space="preserve">Acredito que o problema esteja na pergunta, pois a maioria dos tribunais possibilita a pesquisa por data, mas limitado ao intervalo de 12 meses
Laura por vez
</t>
        </r>
      </text>
    </comment>
    <comment ref="J4" authorId="1">
      <text>
        <r>
          <rPr>
            <b/>
            <sz val="9"/>
            <color indexed="81"/>
            <rFont val="Arial"/>
            <family val="2"/>
          </rPr>
          <t>Laura:</t>
        </r>
        <r>
          <rPr>
            <sz val="9"/>
            <color indexed="81"/>
            <rFont val="Arial"/>
            <family val="2"/>
          </rPr>
          <t xml:space="preserve">
Acredito, então, que podemos deixar na pergunta "é possível fazer a triagem por data, dentro de um intervalo de 12 meses?". Pois como está, realmente, os "Sim" da tabela não estão respondendo a pergunta formulada. 
</t>
        </r>
      </text>
    </comment>
    <comment ref="V26" authorId="2">
      <text>
        <r>
          <rPr>
            <sz val="9"/>
            <color indexed="81"/>
            <rFont val="Tahoma"/>
            <family val="2"/>
          </rPr>
          <t>RAS: Por conta do feriado, Alvaro indicou que verificará na segunda-feira (05/05/2014) o sobrenome</t>
        </r>
      </text>
    </comment>
    <comment ref="V33" authorId="2">
      <text>
        <r>
          <rPr>
            <sz val="9"/>
            <color indexed="81"/>
            <rFont val="Tahoma"/>
            <family val="2"/>
          </rPr>
          <t>RAS: Por conta do feriado, Alvaro indicou que verificará na segunda-feira (05/05/2014) o sobrenome
LAURA: OK!</t>
        </r>
      </text>
    </comment>
  </commentList>
</comments>
</file>

<file path=xl/comments2.xml><?xml version="1.0" encoding="utf-8"?>
<comments xmlns="http://schemas.openxmlformats.org/spreadsheetml/2006/main">
  <authors>
    <author>GSK</author>
  </authors>
  <commentList>
    <comment ref="J1" authorId="0">
      <text>
        <r>
          <rPr>
            <b/>
            <sz val="9"/>
            <color indexed="81"/>
            <rFont val="Tahoma"/>
            <family val="2"/>
          </rPr>
          <t>GSK:</t>
        </r>
        <r>
          <rPr>
            <sz val="9"/>
            <color indexed="81"/>
            <rFont val="Tahoma"/>
            <family val="2"/>
          </rPr>
          <t xml:space="preserve">
Pq a maioria das respostas não indica se Ano ou Data?
</t>
        </r>
        <r>
          <rPr>
            <b/>
            <sz val="9"/>
            <color indexed="81"/>
            <rFont val="Tahoma"/>
            <family val="2"/>
          </rPr>
          <t>RAS</t>
        </r>
        <r>
          <rPr>
            <sz val="9"/>
            <color indexed="81"/>
            <rFont val="Tahoma"/>
            <family val="2"/>
          </rPr>
          <t xml:space="preserve">:  Acredito que o problema esteja na pergunta, pois a maioria dos tribunais possibilita a pesquisa por data, mas limitado ao intervalo de 12 meses por vez
</t>
        </r>
        <r>
          <rPr>
            <b/>
            <sz val="9"/>
            <color indexed="81"/>
            <rFont val="Tahoma"/>
            <family val="2"/>
          </rPr>
          <t>LAURA:</t>
        </r>
        <r>
          <rPr>
            <sz val="9"/>
            <color indexed="81"/>
            <rFont val="Tahoma"/>
            <family val="2"/>
          </rPr>
          <t xml:space="preserve"> Acredito, então, que podemos deixar na pergunta "é possível fazer a triagem por data, dentro de um intervalo de 12 meses?". Pois como está, realmente, os "Sim" da tabela não estão respondendo a pergunta formulada. </t>
        </r>
      </text>
    </comment>
  </commentList>
</comments>
</file>

<file path=xl/sharedStrings.xml><?xml version="1.0" encoding="utf-8"?>
<sst xmlns="http://schemas.openxmlformats.org/spreadsheetml/2006/main" count="706" uniqueCount="201">
  <si>
    <t>Tribunais</t>
  </si>
  <si>
    <t xml:space="preserve">Onde é feita a busca? </t>
  </si>
  <si>
    <t>Quais são os campos específicos disponibilizados pelo site?</t>
  </si>
  <si>
    <t>O que é disponibilizado no site?</t>
  </si>
  <si>
    <t>Há ferramenta frase exata?</t>
  </si>
  <si>
    <t>É possível fazer triagem por data? Ano ou Data (dia/mês/ano)?</t>
  </si>
  <si>
    <t xml:space="preserve">Há limite de ocorrências? Se sim favor indicar se há referência ao universo total e qual a restrição de ocorrências. </t>
  </si>
  <si>
    <t xml:space="preserve">É possível o uso de conectivos lógicos? </t>
  </si>
  <si>
    <t>Os processos que tramitam em segredo de justiça se encontram no universo apresentado pelo site?</t>
  </si>
  <si>
    <t>Faz diferença pela acentuação, letras maisculas ou minúsculas</t>
  </si>
  <si>
    <t>O banco de dados é integral?</t>
  </si>
  <si>
    <t>Qual é a pessoa ou setor responsável pela disponibilização das decisões no site?</t>
  </si>
  <si>
    <t>A partir de que data os acórdãos são disponibilizados?</t>
  </si>
  <si>
    <t>a pesquisa por palavras chave acessa o banco integral?</t>
  </si>
  <si>
    <t>Observações</t>
  </si>
  <si>
    <t>indexação</t>
  </si>
  <si>
    <t>ementa</t>
  </si>
  <si>
    <t>inteiro teor</t>
  </si>
  <si>
    <t>Acórdão (inteiro teor)</t>
  </si>
  <si>
    <t>decisão monocrática</t>
  </si>
  <si>
    <t>e</t>
  </si>
  <si>
    <t>não</t>
  </si>
  <si>
    <t>ou</t>
  </si>
  <si>
    <t>SUDESTE</t>
  </si>
  <si>
    <t>TJSP</t>
  </si>
  <si>
    <t>NÃO</t>
  </si>
  <si>
    <t>SIM</t>
  </si>
  <si>
    <t>SIM***</t>
  </si>
  <si>
    <t>NÃO**</t>
  </si>
  <si>
    <t xml:space="preserve">STI – Secretaria de Tecnologia da Informação (Consulta de Acórdão, Decisões Monocráticas, Homologações de Acordo e Jurisprudência, Digitalização de imagens e arquivos de microfilme).
O sistema é hoje automatizado – eletrônico; poucos casos ainda digitalizados, a maioria é incluida no sistema automaticamente.
STI 5.2.2 – Serviço de Digitalização de Documentos e Arquivo de Microfilmes – Contato: Elias S. da Silva Júnior (Supervisor) - Fones: 3209-8070 / 3242-2333 – ramal 2267 / 98617-3282, essjunior@tjsp.jus.br. 
</t>
  </si>
  <si>
    <t>1998*</t>
  </si>
  <si>
    <t>SIM**</t>
  </si>
  <si>
    <r>
      <t>* Conforme resposta por e-mail do STI do TJSP [</t>
    </r>
    <r>
      <rPr>
        <b/>
        <sz val="12"/>
        <rFont val="Arial"/>
        <family val="2"/>
      </rPr>
      <t xml:space="preserve">Email de 24/02/2014, ELIAS SATURNINO DA SILVA JUNIOR &lt;essjunior@tjsp.jus.br&gt; </t>
    </r>
    <r>
      <rPr>
        <sz val="12"/>
        <rFont val="Arial"/>
        <family val="2"/>
      </rPr>
      <t xml:space="preserve">Supervisor do STI 5.2.2 – Serviço de Digitalização de Documentos e Arquivo de MIcrofilmes - email na pasta em anexo a essa tabela]: “Cada tribunal de Alçada iniciou os trabalhos de digitalização de suas decisões em períodos diferentes, bem como o TSJP. Assim, há alguma variação na data de início das decisões: O TJSP iniciou a digitalização das decisões no final de 1998, o extinto 2º TAC em 1999, o TACRIM mais recente (me parece que 2003) e o 1º TAC também por volta de 1998, mas com um detalhe - o 1º TAC migrou algumas decisões antigas de sua base, podendo ser encontradas decisões anteriores ao ano de 1998”.
** Conforme resposta por e-mail do STI do TJSP [Email de 24/02/2014, ELIAS SATURNINO DA SILVA JUNIOR &lt;essjunior@tjsp.jus.br&gt; Supervisor do STI 5.2.2 – Serviço de Digitalização de Documentos e Arquivo de MIcrofilmes - email na pasta em anexo a essa tabela]: “Não existe limite, o sistema exibe todas as decisões encontradas, com base no índice indicado ou no texto pesquisado (campo "Pesquisa Livre"). Há que se considerar que a base não é homogênea, pois é fruto de migrações de quatro origens distintas, cada qual com seu nível de qualidade e quantidade de índices disponibilizados à época. Assim, pode ser que quando da pesquisa textual ou por determinado indice, algumas imagens podem não ser inseridas no resultado por problemas com a qualidade original das imagens, que acabaram por gerar textos imprecisos, ou ainda devido à ausência do índice utilizado para algumas decisões”.
*** A pesquisa por período determinado deve ser feita sempre em intervalos não superiores a um ano: “A faixa entre data de inicio e data de fim deve ser de no máximo 1 ano.”
Na parte de dúvidas do site do TJSP, há a seguinte informação sobre processos em segredo de justiça: “As decisões anotadas como “Segredo de Justiça” não são disponibilizadas ao público através da pesquisa de Jurisprudência.”. No email </t>
    </r>
    <r>
      <rPr>
        <sz val="12"/>
        <color indexed="10"/>
        <rFont val="Arial"/>
        <family val="2"/>
      </rPr>
      <t xml:space="preserve"> </t>
    </r>
    <r>
      <rPr>
        <sz val="12"/>
        <rFont val="Arial"/>
        <family val="2"/>
      </rPr>
      <t xml:space="preserve">o supervisor Elias disse: “As decisões anotadas como "Segredo de Justiça" não são exibidas no resultado da pesquisa, e não entram na contabilização de decisões encontradas”. </t>
    </r>
  </si>
  <si>
    <t>TJRJ</t>
  </si>
  <si>
    <t>SIM - ANO - sistema com problema, só é possível fazer busca ano por ano, e não por um periodo.</t>
  </si>
  <si>
    <t>SIM - 500*
(não mostra o universo total)</t>
  </si>
  <si>
    <t>SIM, desde a informatizaçao do tribunal</t>
  </si>
  <si>
    <t>Divisão de Jurisprudência - 3133-3754; jurisprudencia@tjrj.jus.br</t>
  </si>
  <si>
    <t>desde a década de 1990; ao fazer pesquisa empírica no sistema (palavra "civil", foi possível identificar o acórdão mais antiga sendo de 1987 (apenas 1), sendo a partir de 1988 um número maior de acórdãos. Decisões monocráticas foram encontradas a partir de 2006.</t>
  </si>
  <si>
    <r>
      <t xml:space="preserve"> * O limite é de 500 resultados, quando ultrapassado é exibida a seguinte mensagem: </t>
    </r>
    <r>
      <rPr>
        <i/>
        <sz val="12"/>
        <rFont val="Arial"/>
        <family val="2"/>
      </rPr>
      <t>"Esta consulta ultrapassou o limite máximo de 500 resultados. Para obter outros acórdãos, por favor, reduza o período escolhido ou refine os argumentos da pesquisa." -</t>
    </r>
    <r>
      <rPr>
        <sz val="12"/>
        <rFont val="Arial"/>
        <family val="2"/>
      </rPr>
      <t xml:space="preserve"> Nesse caso o sistema exibirá apenas 500 decisões, sendo necessário filtrar melhor a pesquisa.
** O conectivo lógico OU trabalha de uma forma estranha no TJRJ. Ao pesquisar pelas palavras CIVIL e Empresarial isoladamente (mantendo-se o período) obteve-se respectivamente o montante de 278 e 211 decisões, que juntas equivalem a 489 decisões. Mas quando se pesquisa por CIVIL OU EMPRESARIAL, o sistema indica que foram encontradas mais de 500 decisões.
Obs.:
- Existem palavras não permitidas pelo sistema de pesquisa, como AÇÃO e DECISÃO; ao incluir alguma das palavras não permitidas na pesquisa o sistema responderá: "</t>
    </r>
    <r>
      <rPr>
        <i/>
        <sz val="12"/>
        <rFont val="Arial"/>
        <family val="2"/>
      </rPr>
      <t>Palavra não permitida. Favor refazer sua pesquisa</t>
    </r>
    <r>
      <rPr>
        <sz val="12"/>
        <rFont val="Arial"/>
        <family val="2"/>
      </rPr>
      <t xml:space="preserve">"
- O resultado da consulta da jurisprudência traz por padrão a ementa do ultimo acórdão e / ou decisão monocrática de cada processo. É possível, entretanto, consultar todas as ementas do processo através do </t>
    </r>
    <r>
      <rPr>
        <i/>
        <sz val="12"/>
        <rFont val="Arial"/>
        <family val="2"/>
      </rPr>
      <t>link</t>
    </r>
    <r>
      <rPr>
        <sz val="12"/>
        <rFont val="Arial"/>
        <family val="2"/>
      </rPr>
      <t xml:space="preserve"> de cada resultado.
- Conforme já constatado na pesquisa anterior, a busca é realizada por processos, e não por decisões - como ocorre nos demais tribunais.
</t>
    </r>
  </si>
  <si>
    <t>TJMG</t>
  </si>
  <si>
    <t>SIM 
(aspas – Acórdãos; e opção “frase exata” - Decisões Monocráticas)</t>
  </si>
  <si>
    <t>SIM** - mostra o universo total</t>
  </si>
  <si>
    <t>SIM (Acórdãos)
NÃO (Decisões Monocráticas)</t>
  </si>
  <si>
    <t>Coordenação de Indexação de Acórdãos e Organização de Jurisprudência -  coind@tjmg.jus.br ; (31)3247-8965; Fernando Baêta Amorim; Telefone da Edificação:  (31)3247-8700 Ramais:  8965 /  Andar: 22  Sala: 
Fax: (31) 3247-8764</t>
  </si>
  <si>
    <t xml:space="preserve">Algumas Câmaras da Unidade Goiás passaram a disponibilizar, no banco de jurisprudência, os acórdãos com data de julgamento a partir do ano de 1999, já os acórdãos da Unidade Raja Gabaglia passaram a ser disponibilizados, também por algumas Câmaras, a partir da data de julgamento do ano de 2006. </t>
  </si>
  <si>
    <r>
      <t>* "</t>
    </r>
    <r>
      <rPr>
        <i/>
        <sz val="12"/>
        <rFont val="Arial"/>
        <family val="2"/>
      </rPr>
      <t>Precisão é a taxa percentual de similaridade e frequência do texto livre informado, em relação aos indices de pesquisa textual de acórdãos do TJMG. Normalmente, quanto mais próximo de 100%, maior a probabilidade de o acórdão retornado ser mais relevante e pertinente ao assunto buscado</t>
    </r>
    <r>
      <rPr>
        <sz val="12"/>
        <rFont val="Arial"/>
        <family val="2"/>
      </rPr>
      <t>." Caso a pesquisa seja ordenada por Precisão, primeiramente são disponibilizados os acórdãos previamente tratados, ou seja, aqueles em que são preenchidos os campos Indexação/Palavras de Resgate, Notas, Referência Legislativa e/ou Referência Jurisprudencial e, logo após, os espelhos dos acórdãos não tratados. (Fonte: http://www5.tjmg.jus.br/jurisprudencia/ajuda.do) 
** Se encontrados muitos resultados na pesquisa realizada, o sistema exibe o número de decisões localizadas, mas não as disponibiliza. É gerada uma resposta ao usuário no sentido de que refine a pesquisa e tente novamente. Por exemplo:
Pesquisa: “dano moral” Resposta do sistema:  "</t>
    </r>
    <r>
      <rPr>
        <i/>
        <sz val="12"/>
        <rFont val="Arial"/>
        <family val="2"/>
      </rPr>
      <t>Sua pesquisa encontrou muitos resultados (92.917) e não pode ser exibida.
Por favor, refine mais os critérios de busca e tente novamente</t>
    </r>
    <r>
      <rPr>
        <sz val="12"/>
        <rFont val="Arial"/>
        <family val="2"/>
      </rPr>
      <t xml:space="preserve">".
*** A disponibilização das decisões sob segredo de justiça devem obedecer ao disposto na Portaria-Conjunta nº 4/2013 (http://www8.tjmg.jus.br/institucional/at/pesquisa.jsf), porém, nem todas são disponibilizadas no resultado da pesquisa de jurisprudência.
</t>
    </r>
  </si>
  <si>
    <t>TJES</t>
  </si>
  <si>
    <t>ND</t>
  </si>
  <si>
    <t>SIM
(mediante o uso de aspas - mas não há indicação dessa possibilidade no site)</t>
  </si>
  <si>
    <r>
      <t xml:space="preserve">SIM - 1000 - Não mostra o universo total*
(Resposta do sistema: </t>
    </r>
    <r>
      <rPr>
        <i/>
        <sz val="12"/>
        <rFont val="Arial"/>
        <family val="2"/>
      </rPr>
      <t>"Foram encontrados MUITOS registros. O sistema mostrará os 1000 primeiros registros desta consulta.
Especifique melhor a consulta."</t>
    </r>
  </si>
  <si>
    <t>NÃO
(embora esteja disponível na página, opção não funciona)</t>
  </si>
  <si>
    <t xml:space="preserve">Vice-Presidência do Tribunal; quando solicitada informações é preciso diligenciar junto à assessoria de imprensa do Tribunal (Andréia) - imprensa@tjes.jus.br; 27-3334-2261; 
Gabriela - TJES - STI; ramal 2375;
</t>
  </si>
  <si>
    <t>NÃO INFORMADO - Acórdão mais antigo encontrado nas pesquisas empíricas do sistema (palavra "civil") data de 1993; Decisão monocrática mais antiga data de 2002;</t>
  </si>
  <si>
    <r>
      <t xml:space="preserve">* Quando os resultados da pesquisa são superiores a 1000, o sistema gera a seguinte mensagem: </t>
    </r>
    <r>
      <rPr>
        <i/>
        <sz val="12"/>
        <rFont val="Arial"/>
        <family val="2"/>
      </rPr>
      <t>Foram encontrados MUITOS registros. O sistema mostrará os 1000 primeiros registros desta consulta. Especifique melhor a consulta."</t>
    </r>
    <r>
      <rPr>
        <sz val="12"/>
        <rFont val="Arial"/>
        <family val="2"/>
      </rPr>
      <t xml:space="preserve">
* O segredo é selecionar no momento da pesquisa tanto as decisões monocráticas quanto os acórdãos: Nesse caso será disponibilizado um menu anterior onde constará o número total de resultados encontrados.</t>
    </r>
  </si>
  <si>
    <t>SUL</t>
  </si>
  <si>
    <t>TJPR</t>
  </si>
  <si>
    <t>SEGREDO, CLASSE PROCESSUAL, ASSUNTO, ÓRGÃO JULGADOR, RELATOR, COMARCA, PROCESSO, ACÓRDÃO, JULGAMENTO, PUBLICAÇÃO</t>
  </si>
  <si>
    <t xml:space="preserve">SIM </t>
  </si>
  <si>
    <t>SIM (Acórdãos)</t>
  </si>
  <si>
    <t>Dpto. De TI e Comunicação (41) 3350.0129 - Centro de Documentação (41) 3254.2002</t>
  </si>
  <si>
    <t>O sistema permite optar por realizar a pesquisa com ou sem os processos em Segredo de Justiça</t>
  </si>
  <si>
    <t>TJSC</t>
  </si>
  <si>
    <t>Nº PROCESSO, PERÍODO, CLASSE, RELATOR, JUIZ PROLATOR, COMARCA, ÓRGÃO JULGADOR</t>
  </si>
  <si>
    <t>Revista Jurisprudência Catarinense - 
(48) 3287.2425</t>
  </si>
  <si>
    <t>Máximo de 50 resultados por página</t>
  </si>
  <si>
    <t>TJRS</t>
  </si>
  <si>
    <t>TRIBUNAL, ÓRGÃO JULGADOR, RELATOR, TIPO DE PROCESSO, NÚMERO, COMARCA DE ORIGEM, DATA DE JULGAMENTO E PUBLICAÇÃO</t>
  </si>
  <si>
    <t>SIM
(mediante a utilização de aspas)</t>
  </si>
  <si>
    <t>SIM, por data de julgamento e publicação</t>
  </si>
  <si>
    <t>SIM (Acórdãos e Decisões Monocráticas)</t>
  </si>
  <si>
    <t>SETOR DE JURISPRUDÊNCIA - 
(51) 3210.6093</t>
  </si>
  <si>
    <t>1965. Inteiro teor a partir de 2000.</t>
  </si>
  <si>
    <t>CENTRO OESTE</t>
  </si>
  <si>
    <t>TJDFT</t>
  </si>
  <si>
    <t>NÚMERO, DESEMBARGADOR, DATA, ÓRGÃO JULGADOR, EMENTA, INDEXAÇÃO, LEGISLAÇÃO, RAMO DO DIREITO</t>
  </si>
  <si>
    <t>jurisprudencia.pesquisa@tjdft.jus.br,  
(61) 3103-4640</t>
  </si>
  <si>
    <t>Base Histórica até 1994; Base atual, pós-94</t>
  </si>
  <si>
    <t>Há ementário, clipping e revista de jurisprudência</t>
  </si>
  <si>
    <t>TJGO</t>
  </si>
  <si>
    <t>TIPO DE AÇÃO, NÚMERO, DESCRIÇÃO, DECISÃO, EMENTA, RELATOR, COMARCA, DATA DO ACÓRDÃO</t>
  </si>
  <si>
    <t>Divisão de Bibloteca e Documentação - 
(62) 3216.2143</t>
  </si>
  <si>
    <t xml:space="preserve">(i) O banco de dados de busca inclui decisões de primeiro grau. (ii) Os resultados de busca limitados aos atos de segundo grau só estão disponíveis a partir de 2010. </t>
  </si>
  <si>
    <t>TJMT</t>
  </si>
  <si>
    <t>RELATOR, NÚMERO DO PROTOCOLO, NÚMERO ÚNICO, PERÍODO, ÓRGÃO JULGADOR, LOCAL DE PESQUISA</t>
  </si>
  <si>
    <t>SIM, por meio da opção "sem a palavra"</t>
  </si>
  <si>
    <t>"SIM, por meio da opção "qualquer das palavras"</t>
  </si>
  <si>
    <t>Tecnologia da Informação - (65) 3617.3196</t>
  </si>
  <si>
    <t>TJMS</t>
  </si>
  <si>
    <t>EMENTA, Nº RECURSO, RELATOR, CLASSE, ASSUNTO ÓRGÃO JULGADOR, DATA DO JULGAMENTO, DATA DO REGISTRO</t>
  </si>
  <si>
    <t xml:space="preserve">Coordenadoria de Jurisprudência e Legislação - (67) 3314.1388     </t>
  </si>
  <si>
    <t>NORTE</t>
  </si>
  <si>
    <t>TJAC</t>
  </si>
  <si>
    <t>SIM (através de aspas)</t>
  </si>
  <si>
    <t>NÃO (só disponibilizam acórdãos pelo sistema digital a partir de 1996)</t>
  </si>
  <si>
    <t>Raimundo José da Costa Rodrigues (responsável pelo setor de TI, mas a inclusão dos acórdãos no sistema de jurisprudência é automática)
 (68) 3302-0364</t>
  </si>
  <si>
    <t>–</t>
  </si>
  <si>
    <t>TJAM</t>
  </si>
  <si>
    <t>SIM*</t>
  </si>
  <si>
    <t>NÃO (só disponibilizaram acórdãos pelo sistema digital a partir de 2013)</t>
  </si>
  <si>
    <t>Equipe do SAJ
Gabinetes dos Desembargadores membros da Comissão de Jurisprudência
Heraldo Santana (acessor do Des. Jorge Lins, da Comissão de Jurisprudência do TJAM)
(92) 6698-6806</t>
  </si>
  <si>
    <t>2001 no sistema antigo ("físico") e 2013 no sistema novo ("digital")</t>
  </si>
  <si>
    <t>Existe um sistema de "Consulta de Jurisprudências do Tribunal de Justiça - Físico " e um sistema de "Consulta de Jurisprudências do TJ, T.Recursais,J.Especiais e Conselho da Magistratura - Digital" que apresentam critérios diferentes.
* Informações de Heraldo Santana (acessor do Des. Jorge Lins, da Comissão de Jurisprudência do TJAM): há disponibilização de decisões monocráticas. No entanto, o filtro "decisões monocráticas" do sistema de consultas, quando utilizado com quaisquer critérios de pesquisa não indica resultados.</t>
  </si>
  <si>
    <t>TJRO</t>
  </si>
  <si>
    <t>NÃO (só disponibilizaram acórdãos pelo sistema digital a partir de 2004)</t>
  </si>
  <si>
    <t>Automático (Félix Rodrigues da Silva, do setor de Desenvolvimento dos Sistemas da Área Judiciária, afirmou que os acórdãos são publicados e automaticamente transferidos para o banco de dados da jurisprudência)
(069) 3217-1158</t>
  </si>
  <si>
    <t>Existe um sistema de consulta de jurisprudência da Turma Recursal que segue os mesmos padrões do sistema normal.
*Informações dadas pelo setor de Desenvolvimento dos Sistemas da Área Judiciária.
** De acordo com o responsável pela disponibilização de acórdãos no site, decisões de processos em segredo de justiça integram o banco de dados do tribunal</t>
  </si>
  <si>
    <t>TJRR</t>
  </si>
  <si>
    <t xml:space="preserve">
Marcelo Souza (Comissão de Jurisprudência)
(95) 31982-884</t>
  </si>
  <si>
    <t>2006 (existe um sistema de pesquisa de acórdãos anteriores a 2006, mas não há filtros, só "pesquisa livre")</t>
  </si>
  <si>
    <t>TJAP</t>
  </si>
  <si>
    <t>Câmara Única, sem contato disponível</t>
  </si>
  <si>
    <t>*Para a pesquisa exata usando a expressão "e" não se deve usar o conectivo "e" - basta escrever as duas palavras na pesquisa livre, pois o sistema considera o "e" como um critério autônomo, ou seja, seleciona acórdãos com a letra "e" no corpo do texto, mesmo que a letra componha uma palavra - por exemplo, "rEscisão")</t>
  </si>
  <si>
    <t>TJPA</t>
  </si>
  <si>
    <t>SIM (é feita pelo Tesauro do STJ)</t>
  </si>
  <si>
    <t>SIM (exceto para acórdãos anteriores a 2005 ainda não digitalizados)</t>
  </si>
  <si>
    <t>NÃO (só disponibilizaram acórdãos pelo sistema digital a partir de 2014)</t>
  </si>
  <si>
    <t>Ana Lucidéa Rodrigues Leitão (Serviço de Jurisprudência)
(91) 3205-3266; ana.lucidea@tjpa.jus.br</t>
  </si>
  <si>
    <t>1995 - íntegras dos acórdãos não disponíveis
2005 - íntegras disponíveis</t>
  </si>
  <si>
    <t>A íntegra de acórdãos anteriores a 2005 precisam ser solicitadas por e-mail.
**Apenas a Ementa é disponibilizada no site do TJPA para os processos em segredo de justiça</t>
  </si>
  <si>
    <t>TJTO</t>
  </si>
  <si>
    <t>SIM (com siglas)</t>
  </si>
  <si>
    <t>Ivanilde Luz (Diretoria Judiciária); Mônica Silva Correia (Comissão de Jurisprudência do TJTO)
(63) 3218-4515</t>
  </si>
  <si>
    <t>De 1996 a 2006 são disponibilizadas apenas as fotos dos acórdãos, tornando-se impossível a consulta por data ou por palavra; De 2006 para frente, é possível a utilização dos filtros</t>
  </si>
  <si>
    <t>NORDESTE</t>
  </si>
  <si>
    <t>TJRN</t>
  </si>
  <si>
    <t xml:space="preserve"> (84) 3616-6520 - Denis (não nos indicou o sobrenome)</t>
  </si>
  <si>
    <t>Anterior a 2008**</t>
  </si>
  <si>
    <t>*O sistema do TJRN parece estar com algum problema (que já dura, ao menos, 3 dias). Anteontem (21.05) o sistema de pesquisas não estava funcionando. Em 23.05 ele funcionou em algumas tentativas, mas sempre que se busca acessar os pdfs anexos aos resultados de busca (para saber se ram acórdãos ou só cópias das ementas da página de resultados) o sistema informava erro. Mensagem "problema com acesso de dados. Tente novamente mais tarde" apareceu. 
**Impossibilidade técnica de confirmar a data do primeiro acórdão disponibilizado.</t>
  </si>
  <si>
    <t>TJPB</t>
  </si>
  <si>
    <t xml:space="preserve">NÃO (apenas os últimos 08 anos. </t>
  </si>
  <si>
    <t>Não há. Eddy Marnay - (83) 3216-1685 gpju@tjpb.jus.br  é quem conhece o sistema.</t>
  </si>
  <si>
    <t>Anterior a 2008 **</t>
  </si>
  <si>
    <t>Não há informação sobre o número total de decisões disponíveis. Em pesquisas autônomas com chaves amplas, o resultado máximo de decisões disponível foi 
*Nos processos em segredo de justiça, apenas a existência do processo é informada, sem conteúdo
**Impossibilidade técnica de confirmar a data do primeiro acórdão disponibilizado.</t>
  </si>
  <si>
    <t>TJPE  
Jurisprudência do TJ</t>
  </si>
  <si>
    <t>SIM (feita por amostragem)</t>
  </si>
  <si>
    <t>Sim*</t>
  </si>
  <si>
    <t>NÃO (Os casos de repetição de texto em sua literalidade são suprimidos do banco de dados por economia de espaço, no entanto, é feita refência aos mesmos no corpo do texto dos que alí constam. Também as decisões monocráticas ainda não são inseridas no banco de dados e os processos administrativos do TJPE, e ainda os que envolvam magistrados como partes do processo por ser de segredo de justiça.)</t>
  </si>
  <si>
    <t>ROGÉRIO MARTINS DOS SANTOS - rogerio.santos@tjpe.jus.br; jurisprudencia@tjpe.jus.br; diario.eletronico@tjpe.jus.br
0xx81 3419-3489/3487/3522
Celular 81 97809878</t>
  </si>
  <si>
    <t>A partir de 2000</t>
  </si>
  <si>
    <t>*Não há informação sobre o número máximo de decisões disponibilizadas. Em consultas com chaves de pesquisa diversas e comuns, o número máximo de decisões disponibilizada foi 19999.
**Nos processos em segredo de justiça, apenas a ementa é disponibilizada.</t>
  </si>
  <si>
    <t>TJAL
(Jurisprudência Antiga - 1996/2010)</t>
  </si>
  <si>
    <t>NAO</t>
  </si>
  <si>
    <t>SIM
(apenas acórdãos)</t>
  </si>
  <si>
    <t>DEP. DE JURISPRUDêNCIA E DIVULGAçãO DE ACORDÃO - 082-4009-3164; jurisprudencia@tjal.jus.br; Eduardo Mendes; Funcionária: Suzane</t>
  </si>
  <si>
    <t>Jurisprudência antiga: 1996/2010
Jurisprudência nova: 2011</t>
  </si>
  <si>
    <t>*A busca com o conectivo lógico E não funciona; o sistema funciona apenas com o conectivo lógico OU; é possível também escrever os termos que se quer encontrar utilizando espaço, por exemplo "direito processo família", mas não ficou claro que tipo de operação lógica o buscador faz, pois ao pesquisar por "direito OU processo OU família" o buscador encontrou 1646 decisões, enquanto que ao pesquisar por "direito processo familia" o buscador encontrou 1785 decisões.</t>
  </si>
  <si>
    <t>TJAL
(Jurisprudência nova)</t>
  </si>
  <si>
    <t>SIM (aspas)</t>
  </si>
  <si>
    <t>SIM
(apenas Acórdãos)</t>
  </si>
  <si>
    <t>TJSE
Judicial</t>
  </si>
  <si>
    <t>Aline Maria da Paz Silva 
(79) 3226-3353
aline.paz@tjse.jus.br</t>
  </si>
  <si>
    <t>A partir de 2001**</t>
  </si>
  <si>
    <t xml:space="preserve">* Não há informação do número máximo de decisões disponibilizadas. Em consultas às ementas com chaves de pesquisa amplas e comuns ("ementa", "desembargador") até 19763 acórdãos.  
** Há acórdãos anteriores a 2001 disponíveis (os mais antigos encontrados datam de 1998), porém esses somente disponibilizam ementa. A patir de 2001 relatório e voto do relator começam a ser disponibilizados. </t>
  </si>
  <si>
    <t>TJBA</t>
  </si>
  <si>
    <t>ND*</t>
  </si>
  <si>
    <t>COMISSÃO DE JURISPRUDÊNCIA, REVISTA, DOCUMENTAÇÃO E BIBLIOTECA
Apoio: 3372-5555 / 7565 / 1797 / 7522
SECRETARIA DE TECNOLOGIA DA INFORMAÇÃO E MODERNIZAÇÃO (SETIM)
Sala 303-N do Tribunal de Justiça
Gabinete: 3372-5478 (falar com Juliana)
Recepção: 3372-5621 / 5123
Apoio: 3372-5672 / 5260 / 5546 / 5317 / 5363
Fax: 3372-5176
COTEC - TJBA</t>
  </si>
  <si>
    <t>A partir de 2012**</t>
  </si>
  <si>
    <r>
      <t xml:space="preserve">* Ao pesquisar algumas palavras chaves como "Civil", o sistema remeteu a frase "foram encontrados processos em segredo de justiça", o que permite inferir que o sistema não contabiliza decisões em segredo de justiça.
** Ao pesquisar no sistema (palavra "civil"),  a decisão mais antiga encontrada datava de 2012; ao usar a opção de filtrar por data, nenhuma decisão foi encontrada antes de 2012
A Comissão de Jurisprudência do Tribunal foi extinta pela nova presidência, eles estão num periodo de mudança, mas não tem previsão para ser reativada. 
</t>
    </r>
    <r>
      <rPr>
        <b/>
        <sz val="12"/>
        <color indexed="63"/>
        <rFont val="Arial"/>
        <family val="2"/>
      </rPr>
      <t/>
    </r>
  </si>
  <si>
    <t>TJMA</t>
  </si>
  <si>
    <t>(98) 3198-4379
(98) 3198-4380 (Viviane)
publicacoes@tjma.jus.br (email retorna)</t>
  </si>
  <si>
    <t>Anterior a 2008*</t>
  </si>
  <si>
    <t xml:space="preserve">*Não foi possível descobrir através de pesquisas autônomas com chaves amplas a data dos acórdãos disponíveis mais antigos. A troca de páginas por buscas amplas tem de ser feita de forma manual (o sistema não organiza os resultados por "apartir do mais antigo" por exemplo), e quando se tenta rolar para as páginas de resultado mais antigas, aparece uma mensagem "404 página não encontrada". </t>
  </si>
  <si>
    <t>TJPI</t>
  </si>
  <si>
    <t>ND**</t>
  </si>
  <si>
    <t>(86)3230-7869
(86) 3215-5085</t>
  </si>
  <si>
    <t>A partir de 1996**</t>
  </si>
  <si>
    <t xml:space="preserve">* Embora o site não informe o número total de decisões disponíveis, buscas com chaves ambplas e comuns deram até 31714 resultados. 
** Algumas decisões apresentam datas de julgamento no sistema absurdas (2030, 2025, 0000) . Isso pode influenciar Diversas decisões possuem datas de julgamento incorretas e absurdas (2030, 00.00.000, 2025), então uma busca por intervalos de tempo pode não apresentar diversos resultados. Isso fica provado com buscas com termos amplos sem intervalo de datas ( que atingiram 31714 resultados) e buscas sem termo na chave, porém com intervalo entre 01.01.1996 (ano dos resultados mais antigos) e 23.05.2014 (que atingiram 31650 resultados). </t>
  </si>
  <si>
    <t>TJCE</t>
  </si>
  <si>
    <t xml:space="preserve">32077104
jurispru@tjce.jus.br
</t>
  </si>
  <si>
    <t>A partir de 2001****</t>
  </si>
  <si>
    <t xml:space="preserve">*As buscas limitadas a intervalos entre duas datas não funciona. O sistema exige que haja um intervalo expecífico que não seja superior a um ano (logo, de 01.01.2000 a 01.01.2001). Porém, qualquer busca feita com tal intervalo, mesmo que inferior a um ano, não é aceita por não respeitar o intervalo. 
** Em buscas autônomas com termos genéricos e comuns, o número máximo de acórdãos encontrado foi de 18435. Não há informações sobre o número máximo de acórdãos.
*** As chaves amplas de busca informam, ao final das janelas de acórdãos encontrados, que foram encontrados processo em segredo de justiça. Logo, eles não são contabilizados e sequer tem ementa disponibilizada pelos resultados de busca. 
*** Não consegui abrir os arquivos de resultado em pdf que, aparentemente, são os conteúdos dos acórdãos. Assim, não deu para saber se os arquivos de 2001 efetivamente eram acórdãos ou somente ementas. Tentarei executar a busca em outro navegador que não o Google Chrome para ver se os links funcionam. </t>
  </si>
  <si>
    <t xml:space="preserve">Os processos que tramitam em segredo de justiça se encontram no universo apresentado pelo site? Se sim favor indicar o n°. </t>
  </si>
  <si>
    <t>Faz diferença pela acentuação</t>
  </si>
  <si>
    <t>TRF</t>
  </si>
  <si>
    <t>TRF 1</t>
  </si>
  <si>
    <t>SIM. 1000 decisões.</t>
  </si>
  <si>
    <t>Telefone Geral: (61) 3314-5225
A solicitação de jurisprudência, via e-mail, pode ser encaminhada para o seguinte endereço eletrônico: jurisprudencia@trf1.jus.br.
A Seção de Pesquisa somente tem acesso às ementas dos acórdãos. O inteiro teor dos julgados deve ser solicitado diretamente à Divisão de Arquivo Judicial pelos telefones (61) 3410-3965 e 3410-3967 ou pelo e-mail acordao@trf1.jus.br.
Os pedidos de pesquisa via e-mail são respondidos de acordo com sua ordem de entrada. Eventuais dúvidas poderão ser dirigidas à Divisão de Jurisprudência, pelos telefones (61) 3410-3576 ou 3410-3577. Falar com Rosane.</t>
  </si>
  <si>
    <t>Desde a constituição do tribunal (1989)</t>
  </si>
  <si>
    <t>TRF 2</t>
  </si>
  <si>
    <t>SIM. 1000 decisões</t>
  </si>
  <si>
    <t>Setor Jurisprudência
telefone: (21)3261-8130 - e-mail: jurisprudencia@trf2.jus.br
Telefone Geral: (21) 3261-8000</t>
  </si>
  <si>
    <t>TRF 3</t>
  </si>
  <si>
    <t xml:space="preserve">Não é integral, é por amostragem. </t>
  </si>
  <si>
    <t>Secção de Análise, Pesquisa e Indexação de Jurisprudência – Ramal 1588  Telegone Geral: (11) 3012-1000. Falar com Alexandre.</t>
  </si>
  <si>
    <t>Desde a constituição do tribunal em relação aos acórdãos (1989). Em relação às decisões monocráticas, foram disponibilizadas desde o começo do tribunal de forma amostral, porém no começo dos anos 2000 de forma intergral.</t>
  </si>
  <si>
    <t>Não acessa decisões monocráticas</t>
  </si>
  <si>
    <t xml:space="preserve">TRF 4 </t>
  </si>
  <si>
    <t>Integral apenas a partir de 2001. Antes disso deve-se solicitar no setor do arquivo.</t>
  </si>
  <si>
    <t>Telefone Geral: (51) 3213 3000. Não existe mais setor de jurisprudência, apenas arquivo. Elizabeth Simões . Telefone do Setor: (51) 3213334. arquivo@trf4.gov.br</t>
  </si>
  <si>
    <t>Desde 2001</t>
  </si>
  <si>
    <t>TRF 5</t>
  </si>
  <si>
    <t>Telefone geral: PABX 81 3425.9000. Falar com Roberto Amancio - Telefone: (81) 34259457</t>
  </si>
  <si>
    <t>STF</t>
  </si>
  <si>
    <t>Telefone Geral : 55.61.3217.3000. Setor de Jurisprudência: Karen Bernardes - Telefone: (61) 32173539. E-mail: jurisprudência@stf.jus.br</t>
  </si>
  <si>
    <t>Todos os acórdãos desde 1950 estão disponibilizados. Anteriomente a isso, há decisões selecionadas na COLAC (coletânea de acórdãos)</t>
  </si>
  <si>
    <t>STJ</t>
  </si>
  <si>
    <t xml:space="preserve">SIM* </t>
  </si>
  <si>
    <t>Telefone Geral: (61) 3319-8000. Setor de jurisprduência com Maílson Ramos, telefone: (61)3319 9014/9039.</t>
  </si>
  <si>
    <t>Desde 1989 (STJ), desde 1979 (TFR)</t>
  </si>
  <si>
    <t>*Os processos em segredo de justiça são disponibilizados mas sem a identificação das partes.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</si>
</sst>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sz val="10"/>
      <name val="Arial"/>
      <family val="2"/>
    </font>
    <font>
      <b/>
      <sz val="12"/>
      <color indexed="63"/>
      <name val="Arial"/>
      <family val="2"/>
    </font>
    <font>
      <sz val="12"/>
      <name val="Arial"/>
      <family val="2"/>
    </font>
    <font>
      <sz val="12"/>
      <color indexed="63"/>
      <name val="Arial"/>
      <family val="2"/>
    </font>
    <font>
      <b/>
      <sz val="12"/>
      <name val="Arial"/>
      <family val="2"/>
    </font>
    <font>
      <sz val="12"/>
      <color indexed="10"/>
      <name val="Arial"/>
      <family val="2"/>
    </font>
    <font>
      <i/>
      <sz val="12"/>
      <name val="Arial"/>
      <family val="2"/>
    </font>
    <font>
      <sz val="11"/>
      <name val="Calibri"/>
      <family val="2"/>
    </font>
    <font>
      <b/>
      <sz val="11"/>
      <color indexed="81"/>
      <name val="Tahoma"/>
      <family val="2"/>
    </font>
    <font>
      <sz val="11"/>
      <color indexed="81"/>
      <name val="Tahoma"/>
      <family val="2"/>
    </font>
    <font>
      <b/>
      <sz val="9"/>
      <color indexed="81"/>
      <name val="Arial"/>
      <family val="2"/>
    </font>
    <font>
      <sz val="9"/>
      <color indexed="81"/>
      <name val="Arial"/>
      <family val="2"/>
    </font>
    <font>
      <sz val="9"/>
      <color indexed="81"/>
      <name val="Tahoma"/>
      <family val="2"/>
    </font>
    <font>
      <u/>
      <sz val="10"/>
      <color indexed="12"/>
      <name val="Arial"/>
      <family val="2"/>
    </font>
    <font>
      <b/>
      <sz val="9"/>
      <color indexed="81"/>
      <name val="Tahoma"/>
      <family val="2"/>
    </font>
  </fonts>
  <fills count="7">
    <fill>
      <patternFill patternType="none"/>
    </fill>
    <fill>
      <patternFill patternType="gray125"/>
    </fill>
    <fill>
      <patternFill patternType="solid">
        <fgColor indexed="27"/>
        <bgColor indexed="41"/>
      </patternFill>
    </fill>
    <fill>
      <patternFill patternType="solid">
        <fgColor rgb="FF92D050"/>
        <bgColor indexed="41"/>
      </patternFill>
    </fill>
    <fill>
      <patternFill patternType="solid">
        <fgColor indexed="23"/>
        <bgColor indexed="55"/>
      </patternFill>
    </fill>
    <fill>
      <patternFill patternType="solid">
        <fgColor theme="0"/>
        <bgColor indexed="64"/>
      </patternFill>
    </fill>
    <fill>
      <patternFill patternType="solid">
        <fgColor indexed="44"/>
        <bgColor indexed="31"/>
      </patternFill>
    </fill>
  </fills>
  <borders count="13">
    <border>
      <left/>
      <right/>
      <top/>
      <bottom/>
      <diagonal/>
    </border>
    <border>
      <left style="double">
        <color indexed="55"/>
      </left>
      <right style="double">
        <color indexed="55"/>
      </right>
      <top style="double">
        <color indexed="55"/>
      </top>
      <bottom style="double">
        <color indexed="55"/>
      </bottom>
      <diagonal/>
    </border>
    <border>
      <left style="double">
        <color indexed="55"/>
      </left>
      <right/>
      <top style="double">
        <color indexed="55"/>
      </top>
      <bottom style="double">
        <color indexed="55"/>
      </bottom>
      <diagonal/>
    </border>
    <border>
      <left style="double">
        <color indexed="55"/>
      </left>
      <right style="thin">
        <color auto="1"/>
      </right>
      <top style="double">
        <color indexed="55"/>
      </top>
      <bottom/>
      <diagonal/>
    </border>
    <border>
      <left style="thin">
        <color auto="1"/>
      </left>
      <right style="thin">
        <color auto="1"/>
      </right>
      <top style="thin">
        <color auto="1"/>
      </top>
      <bottom style="thin">
        <color auto="1"/>
      </bottom>
      <diagonal/>
    </border>
    <border>
      <left style="double">
        <color indexed="55"/>
      </left>
      <right style="thin">
        <color auto="1"/>
      </right>
      <top/>
      <bottom/>
      <diagonal/>
    </border>
    <border>
      <left style="double">
        <color indexed="55"/>
      </left>
      <right style="thin">
        <color auto="1"/>
      </right>
      <top/>
      <bottom style="double">
        <color indexed="55"/>
      </bottom>
      <diagonal/>
    </border>
    <border>
      <left style="double">
        <color indexed="55"/>
      </left>
      <right/>
      <top style="double">
        <color indexed="55"/>
      </top>
      <bottom/>
      <diagonal/>
    </border>
    <border>
      <left style="double">
        <color indexed="55"/>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indexed="55"/>
      </left>
      <right/>
      <top/>
      <bottom style="double">
        <color indexed="55"/>
      </bottom>
      <diagonal/>
    </border>
    <border>
      <left/>
      <right/>
      <top style="double">
        <color indexed="55"/>
      </top>
      <bottom/>
      <diagonal/>
    </border>
  </borders>
  <cellStyleXfs count="3">
    <xf numFmtId="0" fontId="0" fillId="0" borderId="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56">
    <xf numFmtId="0" fontId="0" fillId="0" borderId="0" xfId="0"/>
    <xf numFmtId="0" fontId="2" fillId="0" borderId="0" xfId="0"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wrapText="1"/>
    </xf>
    <xf numFmtId="0" fontId="4" fillId="0" borderId="0" xfId="0" applyFont="1" applyFill="1" applyBorder="1"/>
    <xf numFmtId="0" fontId="4" fillId="0" borderId="0" xfId="0" applyFont="1" applyFill="1" applyBorder="1" applyAlignment="1">
      <alignment horizontal="center" vertical="center" wrapText="1"/>
    </xf>
    <xf numFmtId="0" fontId="3" fillId="0" borderId="0" xfId="0" applyFont="1" applyBorder="1"/>
    <xf numFmtId="0" fontId="5"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justify" vertical="center" wrapText="1"/>
    </xf>
    <xf numFmtId="0" fontId="3" fillId="0" borderId="4" xfId="0" applyFont="1" applyFill="1" applyBorder="1" applyAlignment="1">
      <alignment horizontal="center" vertical="center"/>
    </xf>
    <xf numFmtId="0" fontId="3" fillId="5"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2"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xf>
    <xf numFmtId="49" fontId="3" fillId="0" borderId="4" xfId="0" applyNumberFormat="1"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left"/>
    </xf>
    <xf numFmtId="0" fontId="3" fillId="0" borderId="4" xfId="0" applyFont="1" applyBorder="1" applyAlignment="1">
      <alignment horizontal="left" vertical="center"/>
    </xf>
    <xf numFmtId="0"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shrinkToFit="1"/>
    </xf>
    <xf numFmtId="0" fontId="8" fillId="0" borderId="4" xfId="0" applyFont="1" applyBorder="1" applyAlignment="1">
      <alignment horizontal="left" vertical="center"/>
    </xf>
    <xf numFmtId="0" fontId="5" fillId="5" borderId="4" xfId="0" applyFont="1" applyFill="1" applyBorder="1" applyAlignment="1">
      <alignment horizontal="center" vertical="center" wrapText="1"/>
    </xf>
    <xf numFmtId="17" fontId="3"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4" xfId="0" applyFont="1" applyFill="1" applyBorder="1" applyAlignment="1">
      <alignment horizontal="center" vertical="center" wrapText="1"/>
    </xf>
    <xf numFmtId="0" fontId="2" fillId="0" borderId="0" xfId="0" applyFont="1" applyFill="1" applyBorder="1" applyAlignment="1">
      <alignment vertical="center" textRotation="255" wrapText="1"/>
    </xf>
    <xf numFmtId="0" fontId="2"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5" fillId="6"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textRotation="255" wrapText="1"/>
    </xf>
    <xf numFmtId="0" fontId="5" fillId="0" borderId="0" xfId="0" applyFont="1" applyFill="1" applyBorder="1"/>
    <xf numFmtId="0" fontId="3" fillId="0" borderId="4" xfId="0" applyFont="1" applyFill="1" applyBorder="1" applyAlignment="1">
      <alignment horizontal="center" vertical="center" wrapText="1"/>
    </xf>
    <xf numFmtId="0" fontId="2" fillId="4" borderId="2" xfId="0" applyFont="1" applyFill="1" applyBorder="1" applyAlignment="1">
      <alignment horizontal="center" vertical="center" textRotation="255" wrapText="1"/>
    </xf>
    <xf numFmtId="0" fontId="2" fillId="4" borderId="7" xfId="0" applyFont="1" applyFill="1" applyBorder="1" applyAlignment="1">
      <alignment horizontal="center" vertical="center" textRotation="255" wrapText="1"/>
    </xf>
    <xf numFmtId="0" fontId="2" fillId="4" borderId="8" xfId="0" applyFont="1" applyFill="1" applyBorder="1" applyAlignment="1">
      <alignment horizontal="center" vertical="center" textRotation="255" wrapText="1"/>
    </xf>
    <xf numFmtId="0" fontId="2" fillId="4" borderId="11" xfId="0" applyFont="1" applyFill="1" applyBorder="1" applyAlignment="1">
      <alignment horizontal="center" vertical="center" textRotation="255"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4" borderId="3" xfId="0" applyFont="1" applyFill="1" applyBorder="1" applyAlignment="1">
      <alignment horizontal="center" vertical="center" textRotation="255" wrapText="1"/>
    </xf>
    <xf numFmtId="0" fontId="2" fillId="4" borderId="5" xfId="0" applyFont="1" applyFill="1" applyBorder="1" applyAlignment="1">
      <alignment horizontal="center" vertical="center" textRotation="255" wrapText="1"/>
    </xf>
    <xf numFmtId="0" fontId="2" fillId="4" borderId="6" xfId="0" applyFont="1" applyFill="1" applyBorder="1" applyAlignment="1">
      <alignment horizontal="center" vertical="center" textRotation="255" wrapText="1"/>
    </xf>
    <xf numFmtId="0" fontId="2" fillId="3" borderId="2" xfId="0" applyFont="1" applyFill="1" applyBorder="1" applyAlignment="1">
      <alignment horizontal="center" vertical="center" wrapText="1"/>
    </xf>
    <xf numFmtId="0" fontId="5" fillId="4" borderId="2" xfId="0" applyFont="1" applyFill="1" applyBorder="1" applyAlignment="1">
      <alignment horizontal="center" vertical="center" textRotation="255" wrapText="1"/>
    </xf>
    <xf numFmtId="0" fontId="5" fillId="6" borderId="4" xfId="0" applyFont="1" applyFill="1" applyBorder="1" applyAlignment="1">
      <alignment horizontal="center" vertical="center" wrapText="1"/>
    </xf>
  </cellXfs>
  <cellStyles count="3">
    <cellStyle name="Hyperlink 2" xfId="1"/>
    <cellStyle name="Normal" xfId="0" builtinId="0"/>
    <cellStyle name="Percent 2" xfId="2"/>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6"/>
  <sheetViews>
    <sheetView showGridLines="0" zoomScale="50" zoomScaleNormal="50" zoomScaleSheetLayoutView="70" zoomScalePageLayoutView="50" workbookViewId="0">
      <pane xSplit="2" ySplit="1" topLeftCell="L27" activePane="bottomRight" state="frozen"/>
      <selection pane="topRight" activeCell="C1" sqref="C1"/>
      <selection pane="bottomLeft" activeCell="A2" sqref="A2"/>
      <selection pane="bottomRight" activeCell="Q33" sqref="Q33"/>
    </sheetView>
  </sheetViews>
  <sheetFormatPr baseColWidth="10" defaultColWidth="11.5" defaultRowHeight="15" x14ac:dyDescent="0"/>
  <cols>
    <col min="1" max="1" width="14.5" style="2" customWidth="1"/>
    <col min="2" max="2" width="22.6640625" style="2" customWidth="1"/>
    <col min="3" max="3" width="21.83203125" style="2" customWidth="1"/>
    <col min="4" max="4" width="18.5" style="2" customWidth="1"/>
    <col min="5" max="5" width="18.6640625" style="2" customWidth="1"/>
    <col min="6" max="6" width="75.33203125" style="2" customWidth="1"/>
    <col min="7" max="8" width="18.6640625" style="2" customWidth="1"/>
    <col min="9" max="9" width="48.5" style="2" customWidth="1"/>
    <col min="10" max="10" width="27" style="2" customWidth="1"/>
    <col min="11" max="11" width="31.5" style="2" customWidth="1"/>
    <col min="12" max="13" width="26.33203125" style="2" customWidth="1"/>
    <col min="14" max="14" width="26.1640625" style="2" customWidth="1"/>
    <col min="15" max="15" width="40" style="2" customWidth="1"/>
    <col min="16" max="16" width="18.6640625" style="2" customWidth="1"/>
    <col min="17" max="17" width="48.1640625" style="2" customWidth="1"/>
    <col min="18" max="18" width="48.5" style="2" customWidth="1"/>
    <col min="19" max="19" width="39" style="2" customWidth="1"/>
    <col min="20" max="20" width="27.83203125" style="2" customWidth="1"/>
    <col min="21" max="21" width="4.83203125" style="2" customWidth="1"/>
    <col min="22" max="22" width="124.83203125" style="2" customWidth="1"/>
    <col min="23" max="16384" width="11.5" style="2"/>
  </cols>
  <sheetData>
    <row r="1" spans="1:22" ht="63" customHeight="1" thickTop="1" thickBot="1">
      <c r="A1" s="48" t="s">
        <v>0</v>
      </c>
      <c r="B1" s="48"/>
      <c r="C1" s="48" t="s">
        <v>1</v>
      </c>
      <c r="D1" s="48"/>
      <c r="E1" s="48"/>
      <c r="F1" s="48" t="s">
        <v>2</v>
      </c>
      <c r="G1" s="48" t="s">
        <v>3</v>
      </c>
      <c r="H1" s="48"/>
      <c r="I1" s="48" t="s">
        <v>4</v>
      </c>
      <c r="J1" s="53" t="s">
        <v>5</v>
      </c>
      <c r="K1" s="48" t="s">
        <v>6</v>
      </c>
      <c r="L1" s="48" t="s">
        <v>7</v>
      </c>
      <c r="M1" s="48"/>
      <c r="N1" s="48"/>
      <c r="O1" s="48" t="s">
        <v>8</v>
      </c>
      <c r="P1" s="48" t="s">
        <v>9</v>
      </c>
      <c r="Q1" s="48" t="s">
        <v>10</v>
      </c>
      <c r="R1" s="48" t="s">
        <v>11</v>
      </c>
      <c r="S1" s="48" t="s">
        <v>12</v>
      </c>
      <c r="T1" s="48" t="s">
        <v>13</v>
      </c>
      <c r="U1" s="1"/>
      <c r="V1" s="49" t="s">
        <v>14</v>
      </c>
    </row>
    <row r="2" spans="1:22" ht="52.5" customHeight="1" thickTop="1" thickBot="1">
      <c r="A2" s="48"/>
      <c r="B2" s="48"/>
      <c r="C2" s="3" t="s">
        <v>15</v>
      </c>
      <c r="D2" s="3" t="s">
        <v>16</v>
      </c>
      <c r="E2" s="3" t="s">
        <v>17</v>
      </c>
      <c r="F2" s="48"/>
      <c r="G2" s="3" t="s">
        <v>18</v>
      </c>
      <c r="H2" s="3" t="s">
        <v>19</v>
      </c>
      <c r="I2" s="48"/>
      <c r="J2" s="53"/>
      <c r="K2" s="48"/>
      <c r="L2" s="3" t="s">
        <v>20</v>
      </c>
      <c r="M2" s="3" t="s">
        <v>21</v>
      </c>
      <c r="N2" s="3" t="s">
        <v>22</v>
      </c>
      <c r="O2" s="48"/>
      <c r="P2" s="48"/>
      <c r="Q2" s="48"/>
      <c r="R2" s="48"/>
      <c r="S2" s="48"/>
      <c r="T2" s="48"/>
      <c r="U2" s="1"/>
      <c r="V2" s="49"/>
    </row>
    <row r="3" spans="1:22" ht="12" customHeight="1" thickTop="1" thickBot="1">
      <c r="A3" s="4"/>
      <c r="B3" s="5"/>
      <c r="C3" s="5"/>
      <c r="D3" s="5"/>
      <c r="E3" s="5"/>
      <c r="F3" s="5"/>
      <c r="G3" s="5"/>
      <c r="H3" s="5"/>
      <c r="I3" s="5"/>
      <c r="J3" s="5"/>
      <c r="K3" s="5"/>
      <c r="L3" s="6"/>
    </row>
    <row r="4" spans="1:22" ht="397" customHeight="1" thickTop="1">
      <c r="A4" s="50" t="s">
        <v>23</v>
      </c>
      <c r="B4" s="7" t="s">
        <v>24</v>
      </c>
      <c r="C4" s="8" t="s">
        <v>25</v>
      </c>
      <c r="D4" s="8" t="s">
        <v>26</v>
      </c>
      <c r="E4" s="8" t="s">
        <v>26</v>
      </c>
      <c r="F4" s="8" t="str">
        <f>UPPER(" Ementa, nº do Recurso, nº do Registro, Relator(a), Classe,  Assunto, Comarca " &amp; "Órgão julgador, Data julgamento, Data de registro, Tipo de decisão (acórdão; acórdão do colégio recursal; homologação de acordo; decisão monocrática) e Ordenar por (data de registro; relevância)")</f>
        <v xml:space="preserve"> EMENTA, Nº DO RECURSO, Nº DO REGISTRO, RELATOR(A), CLASSE,  ASSUNTO, COMARCA ÓRGÃO JULGADOR, DATA JULGAMENTO, DATA DE REGISTRO, TIPO DE DECISÃO (ACÓRDÃO; ACÓRDÃO DO COLÉGIO RECURSAL; HOMOLOGAÇÃO DE ACORDO; DECISÃO MONOCRÁTICA) E ORDENAR POR (DATA DE REGISTRO; RELEVÂNCIA)</v>
      </c>
      <c r="G4" s="9" t="s">
        <v>26</v>
      </c>
      <c r="H4" s="9" t="s">
        <v>26</v>
      </c>
      <c r="I4" s="8" t="s">
        <v>26</v>
      </c>
      <c r="J4" s="8" t="s">
        <v>27</v>
      </c>
      <c r="K4" s="8" t="s">
        <v>28</v>
      </c>
      <c r="L4" s="8" t="s">
        <v>26</v>
      </c>
      <c r="M4" s="8" t="s">
        <v>26</v>
      </c>
      <c r="N4" s="8" t="s">
        <v>26</v>
      </c>
      <c r="O4" s="8" t="s">
        <v>25</v>
      </c>
      <c r="P4" s="8" t="s">
        <v>25</v>
      </c>
      <c r="Q4" s="8" t="s">
        <v>26</v>
      </c>
      <c r="R4" s="10" t="s">
        <v>29</v>
      </c>
      <c r="S4" s="11" t="s">
        <v>30</v>
      </c>
      <c r="T4" s="11" t="s">
        <v>31</v>
      </c>
      <c r="U4" s="11"/>
      <c r="V4" s="12" t="s">
        <v>32</v>
      </c>
    </row>
    <row r="5" spans="1:22" ht="281" customHeight="1">
      <c r="A5" s="51"/>
      <c r="B5" s="13" t="s">
        <v>33</v>
      </c>
      <c r="C5" s="8" t="s">
        <v>26</v>
      </c>
      <c r="D5" s="8" t="s">
        <v>26</v>
      </c>
      <c r="E5" s="8" t="s">
        <v>25</v>
      </c>
      <c r="F5" s="8" t="str">
        <f>UPPER(" Tipo de consulta, Origem, Julgadas a partir do ano de/até, Desembargador, Orgão Julgador, Ementário, Digite o assunto a ser consultado, Acórdão/Decisão Monocrática")</f>
        <v xml:space="preserve"> TIPO DE CONSULTA, ORIGEM, JULGADAS A PARTIR DO ANO DE/ATÉ, DESEMBARGADOR, ORGÃO JULGADOR, EMENTÁRIO, DIGITE O ASSUNTO A SER CONSULTADO, ACÓRDÃO/DECISÃO MONOCRÁTICA</v>
      </c>
      <c r="G5" s="8" t="s">
        <v>26</v>
      </c>
      <c r="H5" s="8" t="s">
        <v>26</v>
      </c>
      <c r="I5" s="8" t="s">
        <v>25</v>
      </c>
      <c r="J5" s="8" t="s">
        <v>34</v>
      </c>
      <c r="K5" s="8" t="s">
        <v>35</v>
      </c>
      <c r="L5" s="8" t="s">
        <v>26</v>
      </c>
      <c r="M5" s="8" t="s">
        <v>25</v>
      </c>
      <c r="N5" s="8" t="s">
        <v>31</v>
      </c>
      <c r="O5" s="8" t="s">
        <v>26</v>
      </c>
      <c r="P5" s="8" t="s">
        <v>25</v>
      </c>
      <c r="Q5" s="8" t="s">
        <v>36</v>
      </c>
      <c r="R5" s="8" t="s">
        <v>37</v>
      </c>
      <c r="S5" s="8" t="s">
        <v>38</v>
      </c>
      <c r="T5" s="8" t="s">
        <v>26</v>
      </c>
      <c r="U5" s="11"/>
      <c r="V5" s="14" t="s">
        <v>39</v>
      </c>
    </row>
    <row r="6" spans="1:22" ht="278" customHeight="1">
      <c r="A6" s="51"/>
      <c r="B6" s="15" t="s">
        <v>40</v>
      </c>
      <c r="C6" s="8" t="s">
        <v>26</v>
      </c>
      <c r="D6" s="8" t="s">
        <v>26</v>
      </c>
      <c r="E6" s="8" t="s">
        <v>26</v>
      </c>
      <c r="F6" s="8" t="str">
        <f>UPPER("Acordão:
Palavras (conectivos lógicos: e, ou, não, $), Pesquisa em (ementa, inteiro teor), Pesquisar termos relacionados, Ordenar por (data de publicação; Precisão*)" &amp; " Órgão Julgador/Relator, Data da publicação/julgamento e  Referência legislativa"
&amp; "
Decisão Monocrática:
Pesquisa Livre, Palavras (contendo: Todas as palavras; qualquer palavra; frase exata), Relator e  Data da publicação")</f>
        <v>ACORDÃO:_x000D_PALAVRAS (CONECTIVOS LÓGICOS: E, OU, NÃO, $), PESQUISA EM (EMENTA, INTEIRO TEOR), PESQUISAR TERMOS RELACIONADOS, ORDENAR POR (DATA DE PUBLICAÇÃO; PRECISÃO*) ÓRGÃO JULGADOR/RELATOR, DATA DA PUBLICAÇÃO/JULGAMENTO E  REFERÊNCIA LEGISLATIVA_x000D__x000D_DECISÃO MONOCRÁTICA:_x000D_PESQUISA LIVRE, PALAVRAS (CONTENDO: TODAS AS PALAVRAS; QUALQUER PALAVRA; FRASE EXATA), RELATOR E  DATA DA PUBLICAÇÃO</v>
      </c>
      <c r="G6" s="8" t="s">
        <v>26</v>
      </c>
      <c r="H6" s="8" t="s">
        <v>26</v>
      </c>
      <c r="I6" s="8" t="s">
        <v>41</v>
      </c>
      <c r="J6" s="8" t="s">
        <v>26</v>
      </c>
      <c r="K6" s="8" t="s">
        <v>42</v>
      </c>
      <c r="L6" s="8" t="s">
        <v>26</v>
      </c>
      <c r="M6" s="8" t="s">
        <v>43</v>
      </c>
      <c r="N6" s="8" t="s">
        <v>26</v>
      </c>
      <c r="O6" s="8" t="s">
        <v>27</v>
      </c>
      <c r="P6" s="8" t="s">
        <v>25</v>
      </c>
      <c r="Q6" s="8" t="s">
        <v>26</v>
      </c>
      <c r="R6" s="8" t="s">
        <v>44</v>
      </c>
      <c r="S6" s="8" t="s">
        <v>45</v>
      </c>
      <c r="T6" s="8" t="s">
        <v>26</v>
      </c>
      <c r="U6" s="11"/>
      <c r="V6" s="14" t="s">
        <v>46</v>
      </c>
    </row>
    <row r="7" spans="1:22" ht="185.25" customHeight="1" thickBot="1">
      <c r="A7" s="52"/>
      <c r="B7" s="15" t="s">
        <v>47</v>
      </c>
      <c r="C7" s="8" t="s">
        <v>48</v>
      </c>
      <c r="D7" s="8" t="s">
        <v>26</v>
      </c>
      <c r="E7" s="8" t="s">
        <v>25</v>
      </c>
      <c r="F7" s="8" t="str">
        <f>UPPER("Palavra chave, Nº do processo, Orgão Julgador, Desembargador(a) / Juiz(a), Período (Data de Julgamento) e Acordão/Decisão Monocrática")</f>
        <v>PALAVRA CHAVE, Nº DO PROCESSO, ORGÃO JULGADOR, DESEMBARGADOR(A) / JUIZ(A), PERÍODO (DATA DE JULGAMENTO) E ACORDÃO/DECISÃO MONOCRÁTICA</v>
      </c>
      <c r="G7" s="8" t="s">
        <v>26</v>
      </c>
      <c r="H7" s="8" t="s">
        <v>26</v>
      </c>
      <c r="I7" s="8" t="s">
        <v>49</v>
      </c>
      <c r="J7" s="8" t="s">
        <v>26</v>
      </c>
      <c r="K7" s="8" t="s">
        <v>50</v>
      </c>
      <c r="L7" s="8" t="s">
        <v>26</v>
      </c>
      <c r="M7" s="8" t="s">
        <v>51</v>
      </c>
      <c r="N7" s="8" t="s">
        <v>26</v>
      </c>
      <c r="O7" s="8" t="s">
        <v>26</v>
      </c>
      <c r="P7" s="8" t="s">
        <v>25</v>
      </c>
      <c r="Q7" s="8" t="s">
        <v>26</v>
      </c>
      <c r="R7" s="8" t="s">
        <v>52</v>
      </c>
      <c r="S7" s="8" t="s">
        <v>53</v>
      </c>
      <c r="T7" s="11" t="s">
        <v>26</v>
      </c>
      <c r="U7" s="8"/>
      <c r="V7" s="14" t="s">
        <v>54</v>
      </c>
    </row>
    <row r="8" spans="1:22" ht="17" thickTop="1" thickBot="1">
      <c r="A8" s="16"/>
      <c r="B8" s="17"/>
      <c r="C8" s="18"/>
      <c r="D8" s="18"/>
      <c r="E8" s="18"/>
      <c r="F8" s="18"/>
      <c r="G8" s="17"/>
      <c r="H8" s="17"/>
      <c r="I8" s="18"/>
      <c r="J8" s="18"/>
      <c r="K8" s="18"/>
      <c r="L8" s="18"/>
      <c r="M8" s="18"/>
      <c r="N8" s="18"/>
      <c r="O8" s="18"/>
      <c r="P8" s="18"/>
      <c r="Q8" s="18"/>
      <c r="R8" s="18"/>
      <c r="S8" s="18"/>
      <c r="T8" s="18"/>
      <c r="U8" s="18"/>
      <c r="V8" s="19"/>
    </row>
    <row r="9" spans="1:22" ht="78" customHeight="1" thickTop="1" thickBot="1">
      <c r="A9" s="41" t="s">
        <v>55</v>
      </c>
      <c r="B9" s="15" t="s">
        <v>56</v>
      </c>
      <c r="C9" s="8" t="s">
        <v>26</v>
      </c>
      <c r="D9" s="8" t="s">
        <v>26</v>
      </c>
      <c r="E9" s="8" t="s">
        <v>26</v>
      </c>
      <c r="F9" s="8" t="s">
        <v>57</v>
      </c>
      <c r="G9" s="8" t="s">
        <v>58</v>
      </c>
      <c r="H9" s="8" t="s">
        <v>26</v>
      </c>
      <c r="I9" s="8" t="s">
        <v>26</v>
      </c>
      <c r="J9" s="8" t="s">
        <v>26</v>
      </c>
      <c r="K9" s="8" t="s">
        <v>25</v>
      </c>
      <c r="L9" s="8" t="s">
        <v>26</v>
      </c>
      <c r="M9" s="8" t="s">
        <v>26</v>
      </c>
      <c r="N9" s="8" t="s">
        <v>26</v>
      </c>
      <c r="O9" s="8" t="s">
        <v>26</v>
      </c>
      <c r="P9" s="8" t="s">
        <v>25</v>
      </c>
      <c r="Q9" s="8" t="s">
        <v>59</v>
      </c>
      <c r="R9" s="8" t="s">
        <v>60</v>
      </c>
      <c r="S9" s="8">
        <v>1993</v>
      </c>
      <c r="T9" s="8" t="s">
        <v>26</v>
      </c>
      <c r="U9" s="11"/>
      <c r="V9" s="14" t="s">
        <v>61</v>
      </c>
    </row>
    <row r="10" spans="1:22" ht="73.5" customHeight="1" thickTop="1" thickBot="1">
      <c r="A10" s="41"/>
      <c r="B10" s="15" t="s">
        <v>62</v>
      </c>
      <c r="C10" s="8" t="s">
        <v>26</v>
      </c>
      <c r="D10" s="8" t="s">
        <v>26</v>
      </c>
      <c r="E10" s="8" t="s">
        <v>26</v>
      </c>
      <c r="F10" s="8" t="s">
        <v>63</v>
      </c>
      <c r="G10" s="8" t="s">
        <v>26</v>
      </c>
      <c r="H10" s="8" t="s">
        <v>26</v>
      </c>
      <c r="I10" s="8" t="s">
        <v>26</v>
      </c>
      <c r="J10" s="8" t="s">
        <v>26</v>
      </c>
      <c r="K10" s="8" t="s">
        <v>25</v>
      </c>
      <c r="L10" s="8" t="s">
        <v>25</v>
      </c>
      <c r="M10" s="8" t="s">
        <v>25</v>
      </c>
      <c r="N10" s="8" t="s">
        <v>25</v>
      </c>
      <c r="O10" s="8" t="s">
        <v>48</v>
      </c>
      <c r="P10" s="8" t="s">
        <v>25</v>
      </c>
      <c r="Q10" s="8" t="s">
        <v>59</v>
      </c>
      <c r="R10" s="8" t="s">
        <v>64</v>
      </c>
      <c r="S10" s="8">
        <v>2004</v>
      </c>
      <c r="T10" s="8" t="s">
        <v>26</v>
      </c>
      <c r="U10" s="11"/>
      <c r="V10" s="14" t="s">
        <v>65</v>
      </c>
    </row>
    <row r="11" spans="1:22" ht="62.25" customHeight="1" thickTop="1" thickBot="1">
      <c r="A11" s="41"/>
      <c r="B11" s="7" t="s">
        <v>66</v>
      </c>
      <c r="C11" s="8" t="s">
        <v>26</v>
      </c>
      <c r="D11" s="11" t="s">
        <v>26</v>
      </c>
      <c r="E11" s="11" t="s">
        <v>26</v>
      </c>
      <c r="F11" s="8" t="s">
        <v>67</v>
      </c>
      <c r="G11" s="8" t="s">
        <v>26</v>
      </c>
      <c r="H11" s="8" t="s">
        <v>26</v>
      </c>
      <c r="I11" s="8" t="s">
        <v>68</v>
      </c>
      <c r="J11" s="8" t="s">
        <v>69</v>
      </c>
      <c r="K11" s="8" t="s">
        <v>25</v>
      </c>
      <c r="L11" s="11" t="s">
        <v>25</v>
      </c>
      <c r="M11" s="11" t="s">
        <v>25</v>
      </c>
      <c r="N11" s="11" t="s">
        <v>25</v>
      </c>
      <c r="O11" s="20" t="s">
        <v>26</v>
      </c>
      <c r="P11" s="11" t="s">
        <v>26</v>
      </c>
      <c r="Q11" s="8" t="s">
        <v>70</v>
      </c>
      <c r="R11" s="8" t="s">
        <v>71</v>
      </c>
      <c r="S11" s="8" t="s">
        <v>72</v>
      </c>
      <c r="T11" s="8" t="s">
        <v>26</v>
      </c>
      <c r="U11" s="8"/>
      <c r="V11" s="14"/>
    </row>
    <row r="12" spans="1:22" ht="17" thickTop="1" thickBot="1">
      <c r="S12" s="21"/>
      <c r="V12" s="22"/>
    </row>
    <row r="13" spans="1:22" ht="67.5" customHeight="1" thickTop="1" thickBot="1">
      <c r="A13" s="41" t="s">
        <v>73</v>
      </c>
      <c r="B13" s="7" t="s">
        <v>74</v>
      </c>
      <c r="C13" s="8" t="s">
        <v>26</v>
      </c>
      <c r="D13" s="8" t="s">
        <v>26</v>
      </c>
      <c r="E13" s="8" t="s">
        <v>26</v>
      </c>
      <c r="F13" s="8" t="s">
        <v>75</v>
      </c>
      <c r="G13" s="9" t="s">
        <v>26</v>
      </c>
      <c r="H13" s="9" t="s">
        <v>26</v>
      </c>
      <c r="I13" s="8" t="s">
        <v>25</v>
      </c>
      <c r="J13" s="8" t="s">
        <v>26</v>
      </c>
      <c r="K13" s="8" t="s">
        <v>25</v>
      </c>
      <c r="L13" s="8" t="s">
        <v>26</v>
      </c>
      <c r="M13" s="8" t="s">
        <v>26</v>
      </c>
      <c r="N13" s="8" t="s">
        <v>26</v>
      </c>
      <c r="O13" s="8" t="s">
        <v>48</v>
      </c>
      <c r="P13" s="8" t="s">
        <v>25</v>
      </c>
      <c r="Q13" s="8" t="s">
        <v>26</v>
      </c>
      <c r="R13" s="9" t="s">
        <v>76</v>
      </c>
      <c r="S13" s="8" t="s">
        <v>77</v>
      </c>
      <c r="T13" s="8" t="s">
        <v>26</v>
      </c>
      <c r="U13" s="8"/>
      <c r="V13" s="23" t="s">
        <v>78</v>
      </c>
    </row>
    <row r="14" spans="1:22" ht="58.5" customHeight="1" thickTop="1" thickBot="1">
      <c r="A14" s="41"/>
      <c r="B14" s="7" t="s">
        <v>79</v>
      </c>
      <c r="C14" s="8" t="s">
        <v>25</v>
      </c>
      <c r="D14" s="11" t="s">
        <v>26</v>
      </c>
      <c r="E14" s="11" t="s">
        <v>25</v>
      </c>
      <c r="F14" s="8" t="s">
        <v>80</v>
      </c>
      <c r="G14" s="8" t="s">
        <v>25</v>
      </c>
      <c r="H14" s="8" t="s">
        <v>25</v>
      </c>
      <c r="I14" s="11" t="s">
        <v>26</v>
      </c>
      <c r="J14" s="8" t="s">
        <v>26</v>
      </c>
      <c r="K14" s="8" t="s">
        <v>25</v>
      </c>
      <c r="L14" s="11" t="s">
        <v>26</v>
      </c>
      <c r="M14" s="8" t="s">
        <v>26</v>
      </c>
      <c r="N14" s="11" t="s">
        <v>26</v>
      </c>
      <c r="O14" s="11" t="s">
        <v>48</v>
      </c>
      <c r="P14" s="8" t="s">
        <v>25</v>
      </c>
      <c r="Q14" s="11" t="s">
        <v>25</v>
      </c>
      <c r="R14" s="8" t="s">
        <v>81</v>
      </c>
      <c r="S14" s="24">
        <v>2005</v>
      </c>
      <c r="T14" s="11" t="s">
        <v>26</v>
      </c>
      <c r="U14" s="11"/>
      <c r="V14" s="14" t="s">
        <v>82</v>
      </c>
    </row>
    <row r="15" spans="1:22" ht="56.25" customHeight="1" thickTop="1" thickBot="1">
      <c r="A15" s="41"/>
      <c r="B15" s="13" t="s">
        <v>83</v>
      </c>
      <c r="C15" s="11" t="s">
        <v>25</v>
      </c>
      <c r="D15" s="11" t="s">
        <v>26</v>
      </c>
      <c r="E15" s="11" t="s">
        <v>26</v>
      </c>
      <c r="F15" s="8" t="s">
        <v>84</v>
      </c>
      <c r="G15" s="11" t="s">
        <v>26</v>
      </c>
      <c r="H15" s="11" t="s">
        <v>26</v>
      </c>
      <c r="I15" s="11" t="s">
        <v>26</v>
      </c>
      <c r="J15" s="11" t="s">
        <v>26</v>
      </c>
      <c r="K15" s="11" t="s">
        <v>25</v>
      </c>
      <c r="L15" s="11" t="s">
        <v>26</v>
      </c>
      <c r="M15" s="8" t="s">
        <v>85</v>
      </c>
      <c r="N15" s="8" t="s">
        <v>86</v>
      </c>
      <c r="O15" s="11" t="s">
        <v>48</v>
      </c>
      <c r="P15" s="11" t="s">
        <v>25</v>
      </c>
      <c r="Q15" s="11" t="s">
        <v>26</v>
      </c>
      <c r="R15" s="8" t="s">
        <v>87</v>
      </c>
      <c r="S15" s="24" t="s">
        <v>48</v>
      </c>
      <c r="T15" s="11" t="s">
        <v>26</v>
      </c>
      <c r="U15" s="11"/>
      <c r="V15" s="14"/>
    </row>
    <row r="16" spans="1:22" ht="89.25" customHeight="1" thickTop="1" thickBot="1">
      <c r="A16" s="41"/>
      <c r="B16" s="7" t="s">
        <v>88</v>
      </c>
      <c r="C16" s="8" t="s">
        <v>25</v>
      </c>
      <c r="D16" s="11" t="s">
        <v>26</v>
      </c>
      <c r="E16" s="11" t="s">
        <v>26</v>
      </c>
      <c r="F16" s="8" t="s">
        <v>89</v>
      </c>
      <c r="G16" s="8" t="s">
        <v>26</v>
      </c>
      <c r="H16" s="8" t="s">
        <v>26</v>
      </c>
      <c r="I16" s="11" t="s">
        <v>26</v>
      </c>
      <c r="J16" s="11" t="s">
        <v>26</v>
      </c>
      <c r="K16" s="8" t="s">
        <v>25</v>
      </c>
      <c r="L16" s="11" t="s">
        <v>26</v>
      </c>
      <c r="M16" s="8" t="s">
        <v>26</v>
      </c>
      <c r="N16" s="8" t="s">
        <v>26</v>
      </c>
      <c r="O16" s="8" t="s">
        <v>26</v>
      </c>
      <c r="P16" s="8" t="s">
        <v>25</v>
      </c>
      <c r="Q16" s="11" t="s">
        <v>26</v>
      </c>
      <c r="R16" s="25" t="s">
        <v>90</v>
      </c>
      <c r="S16" s="24">
        <v>2001</v>
      </c>
      <c r="T16" s="8" t="s">
        <v>26</v>
      </c>
      <c r="U16" s="8"/>
      <c r="V16" s="14"/>
    </row>
    <row r="17" spans="1:22" ht="17" thickTop="1" thickBot="1">
      <c r="S17" s="21"/>
      <c r="V17" s="22"/>
    </row>
    <row r="18" spans="1:22" ht="225" customHeight="1" thickTop="1" thickBot="1">
      <c r="A18" s="41" t="s">
        <v>91</v>
      </c>
      <c r="B18" s="7" t="s">
        <v>92</v>
      </c>
      <c r="C18" s="8" t="s">
        <v>25</v>
      </c>
      <c r="D18" s="8" t="s">
        <v>26</v>
      </c>
      <c r="E18" s="8" t="s">
        <v>26</v>
      </c>
      <c r="F18" s="8" t="str">
        <f>UPPER("Pesquisa livre - permite a pesquisa de termos em qualquer parte do documento, Ementa - permite a pesquisa de termos presentes" &amp; " na ementa do acórdão, Número do recurso, Número do registro, Relator, Classe - permite pesquisar processos de acordo com o tipo de classificação  (ex.: agravo de instrumento, apelação), " &amp; "Assunto - permite pesquisar documentos através de busca por termos pré-definidos (ex.: violação de direito autoral), 
Órgão julgador, Data de julgamento, Data de registro, Tipo de decisão - acórdãos;decisões monocráticas e Acórdãos do Colégio Recursal")</f>
        <v>PESQUISA LIVRE - PERMITE A PESQUISA DE TERMOS EM QUALQUER PARTE DO DOCUMENTO, EMENTA - PERMITE A PESQUISA DE TERMOS PRESENTES NA EMENTA DO ACÓRDÃO, NÚMERO DO RECURSO, NÚMERO DO REGISTRO, RELATOR, CLASSE - PERMITE PESQUISAR PROCESSOS DE ACORDO COM O TIPO DE CLASSIFICAÇÃO  (EX.: AGRAVO DE INSTRUMENTO, APELAÇÃO), ASSUNTO - PERMITE PESQUISAR DOCUMENTOS ATRAVÉS DE BUSCA POR TERMOS PRÉ-DEFINIDOS (EX.: VIOLAÇÃO DE DIREITO AUTORAL), _x000D_ÓRGÃO JULGADOR, DATA DE JULGAMENTO, DATA DE REGISTRO, TIPO DE DECISÃO - ACÓRDÃOS;DECISÕES MONOCRÁTICAS E ACÓRDÃOS DO COLÉGIO RECURSAL</v>
      </c>
      <c r="G18" s="9" t="s">
        <v>26</v>
      </c>
      <c r="H18" s="9" t="s">
        <v>26</v>
      </c>
      <c r="I18" s="8" t="s">
        <v>93</v>
      </c>
      <c r="J18" s="8" t="s">
        <v>26</v>
      </c>
      <c r="K18" s="8" t="s">
        <v>25</v>
      </c>
      <c r="L18" s="8" t="s">
        <v>26</v>
      </c>
      <c r="M18" s="8" t="s">
        <v>26</v>
      </c>
      <c r="N18" s="8" t="s">
        <v>26</v>
      </c>
      <c r="O18" s="8" t="s">
        <v>26</v>
      </c>
      <c r="P18" s="8" t="s">
        <v>25</v>
      </c>
      <c r="Q18" s="8" t="s">
        <v>94</v>
      </c>
      <c r="R18" s="8" t="s">
        <v>95</v>
      </c>
      <c r="S18" s="8">
        <v>1996</v>
      </c>
      <c r="T18" s="8" t="s">
        <v>48</v>
      </c>
      <c r="U18" s="8"/>
      <c r="V18" s="14" t="s">
        <v>96</v>
      </c>
    </row>
    <row r="19" spans="1:22" ht="326.25" customHeight="1" thickTop="1" thickBot="1">
      <c r="A19" s="41"/>
      <c r="B19" s="7" t="s">
        <v>97</v>
      </c>
      <c r="C19" s="8" t="s">
        <v>25</v>
      </c>
      <c r="D19" s="11" t="s">
        <v>26</v>
      </c>
      <c r="E19" s="11" t="s">
        <v>26</v>
      </c>
      <c r="F19" s="8" t="str">
        <f>UPPER("Pesquisa livre - permite informar termos a serem pesquisados em qualquer parte do documento, Ementa - permite informar termos a serem pesquisados na ementa do acórdão," &amp; " Número do recurso, Relator, Classe - permite pesquisar processos de acordo com o tipo de classificação  (ex.: agravo de instrumento, apelação)," &amp; "Assunto - permite pesquisar documentos através de busca por termos pré-definidos (ex.: violação de direito autoral), Órgão julgador," &amp; "Data de julgamento, Data de registro,
Tipo de decisão - acórdãos, Acórdãos da Turma Recursal, Homologações de acordo e Decisões monocráticas")</f>
        <v>PESQUISA LIVRE - PERMITE INFORMAR TERMOS A SEREM PESQUISADOS EM QUALQUER PARTE DO DOCUMENTO, EMENTA - PERMITE INFORMAR TERMOS A SEREM PESQUISADOS NA EMENTA DO ACÓRDÃO, NÚMERO DO RECURSO, RELATOR, CLASSE - PERMITE PESQUISAR PROCESSOS DE ACORDO COM O TIPO DE CLASSIFICAÇÃO  (EX.: AGRAVO DE INSTRUMENTO, APELAÇÃO),ASSUNTO - PERMITE PESQUISAR DOCUMENTOS ATRAVÉS DE BUSCA POR TERMOS PRÉ-DEFINIDOS (EX.: VIOLAÇÃO DE DIREITO AUTORAL), ÓRGÃO JULGADOR,DATA DE JULGAMENTO, DATA DE REGISTRO,_x000D_TIPO DE DECISÃO - ACÓRDÃOS, ACÓRDÃOS DA TURMA RECURSAL, HOMOLOGAÇÕES DE ACORDO E DECISÕES MONOCRÁTICAS</v>
      </c>
      <c r="G19" s="9" t="s">
        <v>26</v>
      </c>
      <c r="H19" s="8" t="s">
        <v>98</v>
      </c>
      <c r="I19" s="8" t="s">
        <v>93</v>
      </c>
      <c r="J19" s="11" t="s">
        <v>26</v>
      </c>
      <c r="K19" s="11" t="s">
        <v>25</v>
      </c>
      <c r="L19" s="11" t="s">
        <v>26</v>
      </c>
      <c r="M19" s="11" t="s">
        <v>26</v>
      </c>
      <c r="N19" s="11" t="s">
        <v>26</v>
      </c>
      <c r="O19" s="11" t="s">
        <v>25</v>
      </c>
      <c r="P19" s="11" t="s">
        <v>25</v>
      </c>
      <c r="Q19" s="8" t="s">
        <v>99</v>
      </c>
      <c r="R19" s="8" t="s">
        <v>100</v>
      </c>
      <c r="S19" s="8" t="s">
        <v>101</v>
      </c>
      <c r="T19" s="8" t="s">
        <v>48</v>
      </c>
      <c r="U19" s="11"/>
      <c r="V19" s="14" t="s">
        <v>102</v>
      </c>
    </row>
    <row r="20" spans="1:22" ht="187.5" customHeight="1" thickTop="1" thickBot="1">
      <c r="A20" s="41"/>
      <c r="B20" s="7" t="s">
        <v>103</v>
      </c>
      <c r="C20" s="8" t="s">
        <v>98</v>
      </c>
      <c r="D20" s="8" t="s">
        <v>26</v>
      </c>
      <c r="E20" s="8" t="s">
        <v>25</v>
      </c>
      <c r="F20" s="9" t="str">
        <f>UPPER("Pesquisa genérica - permite procurar termos específicos em ementas. É possível marcar a opção frase exata, Número do processo," &amp; "
Origem - permite pesquisar acórdãos com base na comarca de origem, Nome da Parte/Advogado, Relator do processo, Revisor, Relator do Acórdão (somente para julgados após jan/2005)," &amp; "Órgão julgador, Tipo de decisão - acórdãos; súmulas; decisões monocráticas; decisões da Presidência e Todas")</f>
        <v>PESQUISA GENÉRICA - PERMITE PROCURAR TERMOS ESPECÍFICOS EM EMENTAS. É POSSÍVEL MARCAR A OPÇÃO FRASE EXATA, NÚMERO DO PROCESSO,_x000D_ORIGEM - PERMITE PESQUISAR ACÓRDÃOS COM BASE NA COMARCA DE ORIGEM, NOME DA PARTE/ADVOGADO, RELATOR DO PROCESSO, REVISOR, RELATOR DO ACÓRDÃO (SOMENTE PARA JULGADOS APÓS JAN/2005),ÓRGÃO JULGADOR, TIPO DE DECISÃO - ACÓRDÃOS; SÚMULAS; DECISÕES MONOCRÁTICAS; DECISÕES DA PRESIDÊNCIA E TODAS</v>
      </c>
      <c r="G20" s="9" t="s">
        <v>26</v>
      </c>
      <c r="H20" s="9" t="s">
        <v>26</v>
      </c>
      <c r="I20" s="11" t="s">
        <v>26</v>
      </c>
      <c r="J20" s="11" t="s">
        <v>25</v>
      </c>
      <c r="K20" s="11" t="s">
        <v>25</v>
      </c>
      <c r="L20" s="11" t="s">
        <v>26</v>
      </c>
      <c r="M20" s="11" t="s">
        <v>26</v>
      </c>
      <c r="N20" s="11" t="s">
        <v>26</v>
      </c>
      <c r="O20" s="8" t="s">
        <v>31</v>
      </c>
      <c r="P20" s="11" t="s">
        <v>26</v>
      </c>
      <c r="Q20" s="8" t="s">
        <v>104</v>
      </c>
      <c r="R20" s="8" t="s">
        <v>105</v>
      </c>
      <c r="S20" s="8" t="s">
        <v>48</v>
      </c>
      <c r="T20" s="8" t="s">
        <v>48</v>
      </c>
      <c r="U20" s="11"/>
      <c r="V20" s="14" t="s">
        <v>106</v>
      </c>
    </row>
    <row r="21" spans="1:22" ht="231.75" customHeight="1" thickTop="1" thickBot="1">
      <c r="A21" s="41"/>
      <c r="B21" s="7" t="s">
        <v>107</v>
      </c>
      <c r="C21" s="8" t="s">
        <v>25</v>
      </c>
      <c r="D21" s="11" t="s">
        <v>26</v>
      </c>
      <c r="E21" s="11" t="s">
        <v>26</v>
      </c>
      <c r="F21" s="8" t="str">
        <f>UPPER("Pesquisa livre - permite a pesquisa de termos na ementa ou no inteiro teor do acórdão, Nº do processo SISCON, Nº do processo PROJUDI, 
Relator - " &amp; "além da pesquisa pelo nome do relator, é oferecida a pesquisa com base na posição do relator (desembargador, juiz convocado ou juiz), " &amp; "Data de julgamento, Data de publicação, Tipo - acórdão ou decisão
Classe - permite pesquisar processos de acordo com o tipo de classificação da ação" &amp; "(ex.: agravo de instrumento, apelação), Órgão julgador, Base de pesquisa - anterior ou posterior a 2006 e Jurisprudência anterior a 2006: apenas pesquisa livre")</f>
        <v>PESQUISA LIVRE - PERMITE A PESQUISA DE TERMOS NA EMENTA OU NO INTEIRO TEOR DO ACÓRDÃO, Nº DO PROCESSO SISCON, Nº DO PROCESSO PROJUDI, _x000D_RELATOR - ALÉM DA PESQUISA PELO NOME DO RELATOR, É OFERECIDA A PESQUISA COM BASE NA POSIÇÃO DO RELATOR (DESEMBARGADOR, JUIZ CONVOCADO OU JUIZ), DATA DE JULGAMENTO, DATA DE PUBLICAÇÃO, TIPO - ACÓRDÃO OU DECISÃO_x000D_CLASSE - PERMITE PESQUISAR PROCESSOS DE ACORDO COM O TIPO DE CLASSIFICAÇÃO DA AÇÃO(EX.: AGRAVO DE INSTRUMENTO, APELAÇÃO), ÓRGÃO JULGADOR, BASE DE PESQUISA - ANTERIOR OU POSTERIOR A 2006 E JURISPRUDÊNCIA ANTERIOR A 2006: APENAS PESQUISA LIVRE</v>
      </c>
      <c r="G21" s="9" t="s">
        <v>26</v>
      </c>
      <c r="H21" s="9" t="s">
        <v>26</v>
      </c>
      <c r="I21" s="8" t="s">
        <v>93</v>
      </c>
      <c r="J21" s="11" t="s">
        <v>26</v>
      </c>
      <c r="K21" s="11" t="s">
        <v>25</v>
      </c>
      <c r="L21" s="11" t="s">
        <v>26</v>
      </c>
      <c r="M21" s="11" t="s">
        <v>26</v>
      </c>
      <c r="N21" s="11" t="s">
        <v>26</v>
      </c>
      <c r="O21" s="11" t="s">
        <v>48</v>
      </c>
      <c r="P21" s="11" t="s">
        <v>26</v>
      </c>
      <c r="Q21" s="8" t="s">
        <v>48</v>
      </c>
      <c r="R21" s="8" t="s">
        <v>108</v>
      </c>
      <c r="S21" s="8" t="s">
        <v>109</v>
      </c>
      <c r="T21" s="8" t="s">
        <v>48</v>
      </c>
      <c r="U21" s="11"/>
      <c r="V21" s="14" t="s">
        <v>96</v>
      </c>
    </row>
    <row r="22" spans="1:22" ht="213.75" customHeight="1" thickTop="1" thickBot="1">
      <c r="A22" s="41"/>
      <c r="B22" s="7" t="s">
        <v>110</v>
      </c>
      <c r="C22" s="8" t="s">
        <v>25</v>
      </c>
      <c r="D22" s="11" t="s">
        <v>26</v>
      </c>
      <c r="E22" s="8" t="s">
        <v>25</v>
      </c>
      <c r="F22" s="8" t="str">
        <f>UPPER("Número Único da Justiça (acórdãos posteriores a 16/02/2009)
Busca livre - permite a pesquisa de termos presentes na ementa ou na íntegra do acórdão," &amp; " Número do acórdão, Número ano (acórdãos anteriores a 16/02/2009), Classe - permite pesquisar processos de acordo com o tipo de classificação da ação  (ex.: agravo de instrumento, apelação), " &amp; "Origem - permite pesquisar acórdãos com base na comarca de origem, Relator, Secretaria (ex.: Tribunal Pleno, Plantão TJAP, Departamento Judiciário) e Votação - unânime ou maioria")</f>
        <v>NÚMERO ÚNICO DA JUSTIÇA (ACÓRDÃOS POSTERIORES A 16/02/2009)_x000D_BUSCA LIVRE - PERMITE A PESQUISA DE TERMOS PRESENTES NA EMENTA OU NA ÍNTEGRA DO ACÓRDÃO, NÚMERO DO ACÓRDÃO, NÚMERO ANO (ACÓRDÃOS ANTERIORES A 16/02/2009), CLASSE - PERMITE PESQUISAR PROCESSOS DE ACORDO COM O TIPO DE CLASSIFICAÇÃO DA AÇÃO  (EX.: AGRAVO DE INSTRUMENTO, APELAÇÃO), ORIGEM - PERMITE PESQUISAR ACÓRDÃOS COM BASE NA COMARCA DE ORIGEM, RELATOR, SECRETARIA (EX.: TRIBUNAL PLENO, PLANTÃO TJAP, DEPARTAMENTO JUDICIÁRIO) E VOTAÇÃO - UNÂNIME OU MAIORIA</v>
      </c>
      <c r="G22" s="9" t="s">
        <v>26</v>
      </c>
      <c r="H22" s="9" t="s">
        <v>25</v>
      </c>
      <c r="I22" s="11" t="s">
        <v>26</v>
      </c>
      <c r="J22" s="11" t="s">
        <v>25</v>
      </c>
      <c r="K22" s="11" t="s">
        <v>25</v>
      </c>
      <c r="L22" s="8" t="s">
        <v>98</v>
      </c>
      <c r="M22" s="8" t="s">
        <v>25</v>
      </c>
      <c r="N22" s="8" t="s">
        <v>25</v>
      </c>
      <c r="O22" s="11" t="s">
        <v>48</v>
      </c>
      <c r="P22" s="11" t="s">
        <v>26</v>
      </c>
      <c r="Q22" s="8" t="s">
        <v>48</v>
      </c>
      <c r="R22" s="8" t="s">
        <v>111</v>
      </c>
      <c r="S22" s="8" t="s">
        <v>48</v>
      </c>
      <c r="T22" s="8" t="s">
        <v>48</v>
      </c>
      <c r="U22" s="11"/>
      <c r="V22" s="14" t="s">
        <v>112</v>
      </c>
    </row>
    <row r="23" spans="1:22" ht="166.5" customHeight="1" thickTop="1" thickBot="1">
      <c r="A23" s="41"/>
      <c r="B23" s="7" t="s">
        <v>113</v>
      </c>
      <c r="C23" s="8" t="s">
        <v>114</v>
      </c>
      <c r="D23" s="8" t="s">
        <v>26</v>
      </c>
      <c r="E23" s="8" t="s">
        <v>25</v>
      </c>
      <c r="F23" s="8" t="str">
        <f>UPPER("Pesquisa livre - permite a pesquisa de termos na ementa, Número do processo, Número do acórdão" &amp; "Turma - 2º Grau ou Turma Recursal (ainda em cadastramento), Tipo - acórdão ou decisão monocrática" &amp; ",Data - opção de pesquisar entre acórdãos anteriores a fevereiro de 2006 (não digitalizados), Relator, Órgão e Data de Publicação")</f>
        <v>PESQUISA LIVRE - PERMITE A PESQUISA DE TERMOS NA EMENTA, NÚMERO DO PROCESSO, NÚMERO DO ACÓRDÃOTURMA - 2º GRAU OU TURMA RECURSAL (AINDA EM CADASTRAMENTO), TIPO - ACÓRDÃO OU DECISÃO MONOCRÁTICA,DATA - OPÇÃO DE PESQUISAR ENTRE ACÓRDÃOS ANTERIORES A FEVEREIRO DE 2006 (NÃO DIGITALIZADOS), RELATOR, ÓRGÃO E DATA DE PUBLICAÇÃO</v>
      </c>
      <c r="G23" s="9" t="s">
        <v>115</v>
      </c>
      <c r="H23" s="9" t="s">
        <v>26</v>
      </c>
      <c r="I23" s="11" t="s">
        <v>25</v>
      </c>
      <c r="J23" s="11" t="s">
        <v>26</v>
      </c>
      <c r="K23" s="11" t="s">
        <v>25</v>
      </c>
      <c r="L23" s="11" t="s">
        <v>26</v>
      </c>
      <c r="M23" s="11" t="s">
        <v>26</v>
      </c>
      <c r="N23" s="11" t="s">
        <v>25</v>
      </c>
      <c r="O23" s="8" t="s">
        <v>31</v>
      </c>
      <c r="P23" s="11" t="s">
        <v>26</v>
      </c>
      <c r="Q23" s="8" t="s">
        <v>116</v>
      </c>
      <c r="R23" s="8" t="s">
        <v>117</v>
      </c>
      <c r="S23" s="8" t="s">
        <v>118</v>
      </c>
      <c r="T23" s="8" t="s">
        <v>48</v>
      </c>
      <c r="U23" s="8"/>
      <c r="V23" s="14" t="s">
        <v>119</v>
      </c>
    </row>
    <row r="24" spans="1:22" ht="123" customHeight="1" thickTop="1" thickBot="1">
      <c r="A24" s="41"/>
      <c r="B24" s="7" t="s">
        <v>120</v>
      </c>
      <c r="C24" s="8" t="s">
        <v>25</v>
      </c>
      <c r="D24" s="8" t="s">
        <v>26</v>
      </c>
      <c r="E24" s="8" t="s">
        <v>25</v>
      </c>
      <c r="F24" s="8" t="str">
        <f>UPPER("Pesquisa livre - permite a pesquisa de termos na ementa ou por indexação, Relator, Data de Publicação" &amp; "Número da Jurisprudência, Parte, Opção de ordenar por ordem cronológica, Número do processo ou nome das partes")</f>
        <v>PESQUISA LIVRE - PERMITE A PESQUISA DE TERMOS NA EMENTA OU POR INDEXAÇÃO, RELATOR, DATA DE PUBLICAÇÃONÚMERO DA JURISPRUDÊNCIA, PARTE, OPÇÃO DE ORDENAR POR ORDEM CRONOLÓGICA, NÚMERO DO PROCESSO OU NOME DAS PARTES</v>
      </c>
      <c r="G24" s="9" t="s">
        <v>26</v>
      </c>
      <c r="H24" s="9" t="s">
        <v>26</v>
      </c>
      <c r="I24" s="11" t="s">
        <v>26</v>
      </c>
      <c r="J24" s="11" t="s">
        <v>26</v>
      </c>
      <c r="K24" s="11" t="s">
        <v>25</v>
      </c>
      <c r="L24" s="11" t="s">
        <v>26</v>
      </c>
      <c r="M24" s="11" t="s">
        <v>26</v>
      </c>
      <c r="N24" s="11" t="s">
        <v>26</v>
      </c>
      <c r="O24" s="8" t="s">
        <v>121</v>
      </c>
      <c r="P24" s="11" t="s">
        <v>25</v>
      </c>
      <c r="Q24" s="8" t="s">
        <v>48</v>
      </c>
      <c r="R24" s="8" t="s">
        <v>122</v>
      </c>
      <c r="S24" s="8" t="s">
        <v>123</v>
      </c>
      <c r="T24" s="8" t="s">
        <v>48</v>
      </c>
      <c r="U24" s="8"/>
      <c r="V24" s="26" t="s">
        <v>96</v>
      </c>
    </row>
    <row r="25" spans="1:22" ht="17" thickTop="1" thickBot="1">
      <c r="S25" s="21"/>
      <c r="V25" s="22"/>
    </row>
    <row r="26" spans="1:22" ht="112" customHeight="1" thickTop="1">
      <c r="A26" s="42" t="s">
        <v>124</v>
      </c>
      <c r="B26" s="27" t="s">
        <v>125</v>
      </c>
      <c r="C26" s="8" t="s">
        <v>25</v>
      </c>
      <c r="D26" s="8" t="s">
        <v>26</v>
      </c>
      <c r="E26" s="8" t="s">
        <v>26</v>
      </c>
      <c r="F26" s="8" t="str">
        <f>UPPER("Ementa, Inteiro Teor, Número do Processo, Classe, Órgão Julgador, Relator, Data e Origem do Documento (TJ e Turma de Recursos)")</f>
        <v>EMENTA, INTEIRO TEOR, NÚMERO DO PROCESSO, CLASSE, ÓRGÃO JULGADOR, RELATOR, DATA E ORIGEM DO DOCUMENTO (TJ E TURMA DE RECURSOS)</v>
      </c>
      <c r="G26" s="8" t="s">
        <v>26</v>
      </c>
      <c r="H26" s="8" t="s">
        <v>25</v>
      </c>
      <c r="I26" s="8" t="s">
        <v>25</v>
      </c>
      <c r="J26" s="8" t="s">
        <v>26</v>
      </c>
      <c r="K26" s="8" t="s">
        <v>25</v>
      </c>
      <c r="L26" s="8" t="s">
        <v>26</v>
      </c>
      <c r="M26" s="8" t="s">
        <v>25</v>
      </c>
      <c r="N26" s="8" t="s">
        <v>26</v>
      </c>
      <c r="O26" s="8" t="s">
        <v>98</v>
      </c>
      <c r="P26" s="8" t="s">
        <v>25</v>
      </c>
      <c r="Q26" s="8" t="s">
        <v>26</v>
      </c>
      <c r="R26" s="8" t="s">
        <v>126</v>
      </c>
      <c r="S26" s="8" t="s">
        <v>127</v>
      </c>
      <c r="T26" s="8" t="s">
        <v>26</v>
      </c>
      <c r="U26" s="8"/>
      <c r="V26" s="14" t="s">
        <v>128</v>
      </c>
    </row>
    <row r="27" spans="1:22" ht="103" customHeight="1">
      <c r="A27" s="43"/>
      <c r="B27" s="27" t="s">
        <v>129</v>
      </c>
      <c r="C27" s="8" t="s">
        <v>25</v>
      </c>
      <c r="D27" s="11" t="s">
        <v>26</v>
      </c>
      <c r="E27" s="8" t="s">
        <v>25</v>
      </c>
      <c r="F27" s="8" t="str">
        <f>UPPER("Consulta Livre,  Número do Processo, Relator e Data do Julgamento")</f>
        <v>CONSULTA LIVRE,  NÚMERO DO PROCESSO, RELATOR E DATA DO JULGAMENTO</v>
      </c>
      <c r="G27" s="8" t="s">
        <v>26</v>
      </c>
      <c r="H27" s="8" t="s">
        <v>26</v>
      </c>
      <c r="I27" s="8" t="s">
        <v>25</v>
      </c>
      <c r="J27" s="11" t="s">
        <v>26</v>
      </c>
      <c r="K27" s="11" t="s">
        <v>25</v>
      </c>
      <c r="L27" s="11" t="s">
        <v>26</v>
      </c>
      <c r="M27" s="11" t="s">
        <v>26</v>
      </c>
      <c r="N27" s="11" t="s">
        <v>26</v>
      </c>
      <c r="O27" s="8" t="s">
        <v>98</v>
      </c>
      <c r="P27" s="11" t="s">
        <v>26</v>
      </c>
      <c r="Q27" s="8" t="s">
        <v>130</v>
      </c>
      <c r="R27" s="8" t="s">
        <v>131</v>
      </c>
      <c r="S27" s="8" t="s">
        <v>132</v>
      </c>
      <c r="T27" s="8" t="s">
        <v>26</v>
      </c>
      <c r="U27" s="8"/>
      <c r="V27" s="14" t="s">
        <v>133</v>
      </c>
    </row>
    <row r="28" spans="1:22" ht="159" customHeight="1">
      <c r="A28" s="43"/>
      <c r="B28" s="27" t="s">
        <v>134</v>
      </c>
      <c r="C28" s="8" t="s">
        <v>135</v>
      </c>
      <c r="D28" s="11" t="s">
        <v>26</v>
      </c>
      <c r="E28" s="11" t="s">
        <v>26</v>
      </c>
      <c r="F28" s="8" t="str">
        <f>UPPER("Pesquisa Livre, Processo número, Relator,  Data, Órgão Julgador, Ementa/indexação e Legislação")</f>
        <v>PESQUISA LIVRE, PROCESSO NÚMERO, RELATOR,  DATA, ÓRGÃO JULGADOR, EMENTA/INDEXAÇÃO E LEGISLAÇÃO</v>
      </c>
      <c r="G28" s="11" t="s">
        <v>26</v>
      </c>
      <c r="H28" s="8" t="s">
        <v>26</v>
      </c>
      <c r="I28" s="8" t="s">
        <v>25</v>
      </c>
      <c r="J28" s="11" t="s">
        <v>26</v>
      </c>
      <c r="K28" s="11" t="s">
        <v>136</v>
      </c>
      <c r="L28" s="11" t="s">
        <v>26</v>
      </c>
      <c r="M28" s="11" t="s">
        <v>26</v>
      </c>
      <c r="N28" s="11" t="s">
        <v>26</v>
      </c>
      <c r="O28" s="8" t="s">
        <v>31</v>
      </c>
      <c r="P28" s="11" t="s">
        <v>25</v>
      </c>
      <c r="Q28" s="8" t="s">
        <v>137</v>
      </c>
      <c r="R28" s="8" t="s">
        <v>138</v>
      </c>
      <c r="S28" s="28" t="s">
        <v>139</v>
      </c>
      <c r="T28" s="8" t="s">
        <v>25</v>
      </c>
      <c r="U28" s="8"/>
      <c r="V28" s="14" t="s">
        <v>140</v>
      </c>
    </row>
    <row r="29" spans="1:22" ht="76.5" customHeight="1">
      <c r="A29" s="43"/>
      <c r="B29" s="15" t="s">
        <v>141</v>
      </c>
      <c r="C29" s="11" t="s">
        <v>26</v>
      </c>
      <c r="D29" s="11" t="s">
        <v>26</v>
      </c>
      <c r="E29" s="11" t="s">
        <v>26</v>
      </c>
      <c r="F29" s="8" t="str">
        <f>UPPER("Pesquisa Livre (E, OU), Número, Classe,
Relator, Ementa, Órgão Julgador, Comarca e Partes")</f>
        <v>PESQUISA LIVRE (E, OU), NÚMERO, CLASSE,_x000D_RELATOR, EMENTA, ÓRGÃO JULGADOR, COMARCA E PARTES</v>
      </c>
      <c r="G29" s="11" t="s">
        <v>26</v>
      </c>
      <c r="H29" s="8" t="s">
        <v>142</v>
      </c>
      <c r="I29" s="11" t="s">
        <v>25</v>
      </c>
      <c r="J29" s="11" t="s">
        <v>25</v>
      </c>
      <c r="K29" s="11" t="s">
        <v>25</v>
      </c>
      <c r="L29" s="11" t="s">
        <v>98</v>
      </c>
      <c r="M29" s="11" t="s">
        <v>25</v>
      </c>
      <c r="N29" s="11" t="s">
        <v>26</v>
      </c>
      <c r="O29" s="8" t="s">
        <v>25</v>
      </c>
      <c r="P29" s="11" t="s">
        <v>25</v>
      </c>
      <c r="Q29" s="8" t="s">
        <v>143</v>
      </c>
      <c r="R29" s="45" t="s">
        <v>144</v>
      </c>
      <c r="S29" s="40" t="s">
        <v>145</v>
      </c>
      <c r="T29" s="40" t="s">
        <v>26</v>
      </c>
      <c r="U29" s="47"/>
      <c r="V29" s="40" t="s">
        <v>146</v>
      </c>
    </row>
    <row r="30" spans="1:22" ht="111" customHeight="1">
      <c r="A30" s="43"/>
      <c r="B30" s="15" t="s">
        <v>147</v>
      </c>
      <c r="C30" s="8" t="s">
        <v>142</v>
      </c>
      <c r="D30" s="11" t="s">
        <v>26</v>
      </c>
      <c r="E30" s="11" t="s">
        <v>26</v>
      </c>
      <c r="F30" s="8" t="str">
        <f>UPPER("pesquisa livre (conectivos lógicos: E, OU, NÃO, ?, *, aspas), pesquisar por sinônimos, Ementa, Número do Recurso," &amp; "Relator(a), Classe, Assunto, Órgão Julgador, Data do  julgamento/registro," &amp; "Tipo de decisão (apenas acórdão) e
Ordenar por (data de registro; relevância)")</f>
        <v>PESQUISA LIVRE (CONECTIVOS LÓGICOS: E, OU, NÃO, ?, *, ASPAS), PESQUISAR POR SINÔNIMOS, EMENTA, NÚMERO DO RECURSO,RELATOR(A), CLASSE, ASSUNTO, ÓRGÃO JULGADOR, DATA DO  JULGAMENTO/REGISTRO,TIPO DE DECISÃO (APENAS ACÓRDÃO) E_x000D_ORDENAR POR (DATA DE REGISTRO; RELEVÂNCIA)</v>
      </c>
      <c r="G30" s="8" t="s">
        <v>26</v>
      </c>
      <c r="H30" s="8" t="s">
        <v>25</v>
      </c>
      <c r="I30" s="11" t="s">
        <v>148</v>
      </c>
      <c r="J30" s="11" t="s">
        <v>26</v>
      </c>
      <c r="K30" s="8" t="s">
        <v>25</v>
      </c>
      <c r="L30" s="11" t="s">
        <v>26</v>
      </c>
      <c r="M30" s="11" t="s">
        <v>26</v>
      </c>
      <c r="N30" s="11" t="s">
        <v>26</v>
      </c>
      <c r="O30" s="8" t="s">
        <v>25</v>
      </c>
      <c r="P30" s="11" t="s">
        <v>25</v>
      </c>
      <c r="Q30" s="8" t="s">
        <v>149</v>
      </c>
      <c r="R30" s="46"/>
      <c r="S30" s="40"/>
      <c r="T30" s="40"/>
      <c r="U30" s="47"/>
      <c r="V30" s="40"/>
    </row>
    <row r="31" spans="1:22" ht="189" customHeight="1">
      <c r="A31" s="43"/>
      <c r="B31" s="27" t="s">
        <v>150</v>
      </c>
      <c r="C31" s="8" t="s">
        <v>25</v>
      </c>
      <c r="D31" s="8" t="s">
        <v>25</v>
      </c>
      <c r="E31" s="8" t="s">
        <v>26</v>
      </c>
      <c r="F31" s="8" t="str">
        <f>UPPER("Pesquisa Livre, Sem as palavras, Relator, Órgão Julgador, Classe e  Data do Julgamento")</f>
        <v>PESQUISA LIVRE, SEM AS PALAVRAS, RELATOR, ÓRGÃO JULGADOR, CLASSE E  DATA DO JULGAMENTO</v>
      </c>
      <c r="G31" s="11" t="s">
        <v>26</v>
      </c>
      <c r="H31" s="11" t="s">
        <v>26</v>
      </c>
      <c r="I31" s="8" t="s">
        <v>26</v>
      </c>
      <c r="J31" s="11" t="s">
        <v>26</v>
      </c>
      <c r="K31" s="11" t="s">
        <v>25</v>
      </c>
      <c r="L31" s="11" t="s">
        <v>26</v>
      </c>
      <c r="M31" s="11" t="s">
        <v>26</v>
      </c>
      <c r="N31" s="11" t="s">
        <v>26</v>
      </c>
      <c r="O31" s="11" t="s">
        <v>26</v>
      </c>
      <c r="P31" s="11" t="s">
        <v>26</v>
      </c>
      <c r="Q31" s="8" t="s">
        <v>26</v>
      </c>
      <c r="R31" s="8" t="s">
        <v>151</v>
      </c>
      <c r="S31" s="28" t="s">
        <v>152</v>
      </c>
      <c r="T31" s="8" t="s">
        <v>26</v>
      </c>
      <c r="U31" s="8"/>
      <c r="V31" s="14" t="s">
        <v>153</v>
      </c>
    </row>
    <row r="32" spans="1:22" ht="246" customHeight="1">
      <c r="A32" s="43"/>
      <c r="B32" s="13" t="s">
        <v>154</v>
      </c>
      <c r="C32" s="11" t="s">
        <v>25</v>
      </c>
      <c r="D32" s="11" t="s">
        <v>26</v>
      </c>
      <c r="E32" s="11" t="s">
        <v>26</v>
      </c>
      <c r="F32" s="8" t="str">
        <f>UPPER("pesquisa livre (conectivos lógicos: E, OU, NÃO, ?, *,  aspas), pesquisar por sinônimos, Ementa," &amp; "Número do Recurso, Relator(a), Classe, Assunto, Órgão Julgador, Data do julgamento/registro," &amp; "Tipo de decisão (apenas acórdão) e
Ordenar por (data de registro; relevância)")</f>
        <v>PESQUISA LIVRE (CONECTIVOS LÓGICOS: E, OU, NÃO, ?, *,  ASPAS), PESQUISAR POR SINÔNIMOS, EMENTA,NÚMERO DO RECURSO, RELATOR(A), CLASSE, ASSUNTO, ÓRGÃO JULGADOR, DATA DO JULGAMENTO/REGISTRO,TIPO DE DECISÃO (APENAS ACÓRDÃO) E_x000D_ORDENAR POR (DATA DE REGISTRO; RELEVÂNCIA)</v>
      </c>
      <c r="G32" s="11" t="s">
        <v>26</v>
      </c>
      <c r="H32" s="11" t="s">
        <v>25</v>
      </c>
      <c r="I32" s="11" t="s">
        <v>148</v>
      </c>
      <c r="J32" s="11" t="s">
        <v>26</v>
      </c>
      <c r="K32" s="11" t="s">
        <v>25</v>
      </c>
      <c r="L32" s="8" t="s">
        <v>26</v>
      </c>
      <c r="M32" s="11" t="s">
        <v>26</v>
      </c>
      <c r="N32" s="11" t="s">
        <v>26</v>
      </c>
      <c r="O32" s="8" t="s">
        <v>155</v>
      </c>
      <c r="P32" s="11" t="s">
        <v>25</v>
      </c>
      <c r="Q32" s="8" t="s">
        <v>149</v>
      </c>
      <c r="R32" s="8" t="s">
        <v>156</v>
      </c>
      <c r="S32" s="8" t="s">
        <v>157</v>
      </c>
      <c r="T32" s="8" t="s">
        <v>26</v>
      </c>
      <c r="U32" s="11"/>
      <c r="V32" s="14" t="s">
        <v>158</v>
      </c>
    </row>
    <row r="33" spans="1:22" ht="148" customHeight="1">
      <c r="A33" s="43"/>
      <c r="B33" s="27" t="s">
        <v>159</v>
      </c>
      <c r="C33" s="8" t="s">
        <v>25</v>
      </c>
      <c r="D33" s="11" t="s">
        <v>26</v>
      </c>
      <c r="E33" s="8" t="s">
        <v>25</v>
      </c>
      <c r="F33" s="8" t="str">
        <f>UPPER("Relator, Revisor, órgão julgador, pesquisar pelo (assunto, advogado, etc.), Termos," &amp; " Condição (e, ou , termo único), data de início da publicação e data final da publicação")</f>
        <v>RELATOR, REVISOR, ÓRGÃO JULGADOR, PESQUISAR PELO (ASSUNTO, ADVOGADO, ETC.), TERMOS, CONDIÇÃO (E, OU , TERMO ÚNICO), DATA DE INÍCIO DA PUBLICAÇÃO E DATA FINAL DA PUBLICAÇÃO</v>
      </c>
      <c r="G33" s="8" t="s">
        <v>26</v>
      </c>
      <c r="H33" s="8" t="s">
        <v>25</v>
      </c>
      <c r="I33" s="8" t="s">
        <v>25</v>
      </c>
      <c r="J33" s="11" t="s">
        <v>26</v>
      </c>
      <c r="K33" s="11" t="s">
        <v>25</v>
      </c>
      <c r="L33" s="11" t="s">
        <v>26</v>
      </c>
      <c r="M33" s="11" t="s">
        <v>25</v>
      </c>
      <c r="N33" s="11" t="s">
        <v>26</v>
      </c>
      <c r="O33" s="11" t="s">
        <v>25</v>
      </c>
      <c r="P33" s="11" t="s">
        <v>25</v>
      </c>
      <c r="Q33" s="8" t="s">
        <v>25</v>
      </c>
      <c r="R33" s="8" t="s">
        <v>160</v>
      </c>
      <c r="S33" s="8" t="s">
        <v>161</v>
      </c>
      <c r="T33" s="8" t="s">
        <v>48</v>
      </c>
      <c r="U33" s="8"/>
      <c r="V33" s="14" t="s">
        <v>162</v>
      </c>
    </row>
    <row r="34" spans="1:22" ht="175" customHeight="1">
      <c r="A34" s="43"/>
      <c r="B34" s="27" t="s">
        <v>163</v>
      </c>
      <c r="C34" s="8" t="s">
        <v>48</v>
      </c>
      <c r="D34" s="11" t="s">
        <v>26</v>
      </c>
      <c r="E34" s="8" t="s">
        <v>26</v>
      </c>
      <c r="F34" s="8" t="str">
        <f>UPPER("Palavra-chave, número, entre (data), classe, relator, órgão julgador, data da sessão e palavras")</f>
        <v>PALAVRA-CHAVE, NÚMERO, ENTRE (DATA), CLASSE, RELATOR, ÓRGÃO JULGADOR, DATA DA SESSÃO E PALAVRAS</v>
      </c>
      <c r="G34" s="8" t="s">
        <v>26</v>
      </c>
      <c r="H34" s="8" t="s">
        <v>26</v>
      </c>
      <c r="I34" s="8" t="s">
        <v>26</v>
      </c>
      <c r="J34" s="8" t="s">
        <v>26</v>
      </c>
      <c r="K34" s="11" t="s">
        <v>164</v>
      </c>
      <c r="L34" s="11" t="s">
        <v>26</v>
      </c>
      <c r="M34" s="11" t="s">
        <v>25</v>
      </c>
      <c r="N34" s="11" t="s">
        <v>26</v>
      </c>
      <c r="O34" s="11" t="s">
        <v>26</v>
      </c>
      <c r="P34" s="11" t="s">
        <v>26</v>
      </c>
      <c r="Q34" s="8" t="s">
        <v>48</v>
      </c>
      <c r="R34" s="8" t="s">
        <v>165</v>
      </c>
      <c r="S34" s="29" t="s">
        <v>166</v>
      </c>
      <c r="T34" s="8" t="s">
        <v>48</v>
      </c>
      <c r="U34" s="11"/>
      <c r="V34" s="14" t="s">
        <v>167</v>
      </c>
    </row>
    <row r="35" spans="1:22" ht="80.25" customHeight="1" thickBot="1">
      <c r="A35" s="44"/>
      <c r="B35" s="27" t="s">
        <v>168</v>
      </c>
      <c r="C35" s="8" t="s">
        <v>48</v>
      </c>
      <c r="D35" s="11" t="s">
        <v>26</v>
      </c>
      <c r="E35" s="8" t="s">
        <v>26</v>
      </c>
      <c r="F35" s="8" t="str">
        <f>UPPER("Pesquisa livre, ementa, número do recurso, relator, classe órgão julgador, data do julgamento e data do registro")</f>
        <v>PESQUISA LIVRE, EMENTA, NÚMERO DO RECURSO, RELATOR, CLASSE ÓRGÃO JULGADOR, DATA DO JULGAMENTO E DATA DO REGISTRO</v>
      </c>
      <c r="G35" s="9" t="s">
        <v>26</v>
      </c>
      <c r="H35" s="8" t="s">
        <v>26</v>
      </c>
      <c r="I35" s="11" t="s">
        <v>26</v>
      </c>
      <c r="J35" s="11" t="s">
        <v>26</v>
      </c>
      <c r="K35" s="11" t="s">
        <v>164</v>
      </c>
      <c r="L35" s="11" t="s">
        <v>26</v>
      </c>
      <c r="M35" s="11" t="s">
        <v>26</v>
      </c>
      <c r="N35" s="11" t="s">
        <v>26</v>
      </c>
      <c r="O35" s="11" t="s">
        <v>26</v>
      </c>
      <c r="P35" s="11" t="s">
        <v>25</v>
      </c>
      <c r="Q35" s="8" t="s">
        <v>48</v>
      </c>
      <c r="R35" s="8" t="s">
        <v>169</v>
      </c>
      <c r="S35" s="30" t="s">
        <v>170</v>
      </c>
      <c r="T35" s="8" t="s">
        <v>48</v>
      </c>
      <c r="U35" s="8"/>
      <c r="V35" s="14" t="s">
        <v>171</v>
      </c>
    </row>
    <row r="36" spans="1:22" ht="16" thickTop="1"/>
  </sheetData>
  <sheetProtection selectLockedCells="1" selectUnlockedCells="1"/>
  <autoFilter ref="A1:K2">
    <filterColumn colId="0" showButton="0"/>
    <filterColumn colId="2" showButton="0"/>
    <filterColumn colId="3" showButton="0"/>
    <filterColumn colId="6" showButton="0"/>
  </autoFilter>
  <mergeCells count="25">
    <mergeCell ref="A13:A16"/>
    <mergeCell ref="K1:K2"/>
    <mergeCell ref="L1:N1"/>
    <mergeCell ref="O1:O2"/>
    <mergeCell ref="P1:P2"/>
    <mergeCell ref="A1:B2"/>
    <mergeCell ref="C1:E1"/>
    <mergeCell ref="F1:F2"/>
    <mergeCell ref="G1:H1"/>
    <mergeCell ref="I1:I2"/>
    <mergeCell ref="J1:J2"/>
    <mergeCell ref="S1:S2"/>
    <mergeCell ref="T1:T2"/>
    <mergeCell ref="V1:V2"/>
    <mergeCell ref="A4:A7"/>
    <mergeCell ref="A9:A11"/>
    <mergeCell ref="Q1:Q2"/>
    <mergeCell ref="R1:R2"/>
    <mergeCell ref="V29:V30"/>
    <mergeCell ref="A18:A24"/>
    <mergeCell ref="A26:A35"/>
    <mergeCell ref="R29:R30"/>
    <mergeCell ref="S29:S30"/>
    <mergeCell ref="T29:T30"/>
    <mergeCell ref="U29:U30"/>
  </mergeCells>
  <printOptions horizontalCentered="1"/>
  <pageMargins left="0" right="0" top="0.51180555555555551" bottom="0" header="0.51180555555555551" footer="0.51180555555555551"/>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5"/>
  <sheetViews>
    <sheetView showGridLines="0" tabSelected="1" zoomScale="50" zoomScaleNormal="50" zoomScaleSheetLayoutView="70" zoomScalePageLayoutView="50" workbookViewId="0">
      <pane xSplit="1" ySplit="2" topLeftCell="C3" activePane="bottomRight" state="frozen"/>
      <selection pane="topRight" activeCell="B1" sqref="B1"/>
      <selection pane="bottomLeft" activeCell="A3" sqref="A3"/>
      <selection pane="bottomRight" activeCell="Q6" sqref="Q6"/>
    </sheetView>
  </sheetViews>
  <sheetFormatPr baseColWidth="10" defaultColWidth="11.5" defaultRowHeight="15" x14ac:dyDescent="0"/>
  <cols>
    <col min="1" max="1" width="14.5" style="2" customWidth="1"/>
    <col min="2" max="3" width="18.6640625" style="2" customWidth="1"/>
    <col min="4" max="4" width="18.5" style="2" customWidth="1"/>
    <col min="5" max="5" width="18.6640625" style="2" customWidth="1"/>
    <col min="6" max="6" width="57.5" style="2" customWidth="1"/>
    <col min="7" max="8" width="18.6640625" style="2" customWidth="1"/>
    <col min="9" max="9" width="29.83203125" style="2" customWidth="1"/>
    <col min="10" max="10" width="27" style="2" customWidth="1"/>
    <col min="11" max="11" width="31.5" style="2" customWidth="1"/>
    <col min="12" max="14" width="18.6640625" style="2" customWidth="1"/>
    <col min="15" max="15" width="33.6640625" style="2" customWidth="1"/>
    <col min="16" max="16" width="18.6640625" style="2" customWidth="1"/>
    <col min="17" max="17" width="48.1640625" style="2" customWidth="1"/>
    <col min="18" max="18" width="48.5" style="2" customWidth="1"/>
    <col min="19" max="19" width="39" style="2" customWidth="1"/>
    <col min="20" max="20" width="29.5" style="2" customWidth="1"/>
    <col min="21" max="21" width="4.83203125" style="2" customWidth="1"/>
    <col min="22" max="22" width="104.5" style="2" customWidth="1"/>
    <col min="23" max="16384" width="11.5" style="2"/>
  </cols>
  <sheetData>
    <row r="1" spans="1:22" ht="63.75" customHeight="1" thickTop="1" thickBot="1">
      <c r="A1" s="48" t="s">
        <v>0</v>
      </c>
      <c r="B1" s="48"/>
      <c r="C1" s="48" t="s">
        <v>1</v>
      </c>
      <c r="D1" s="48"/>
      <c r="E1" s="48"/>
      <c r="F1" s="48" t="s">
        <v>2</v>
      </c>
      <c r="G1" s="48" t="s">
        <v>3</v>
      </c>
      <c r="H1" s="48"/>
      <c r="I1" s="48" t="s">
        <v>4</v>
      </c>
      <c r="J1" s="53" t="s">
        <v>5</v>
      </c>
      <c r="K1" s="48" t="s">
        <v>6</v>
      </c>
      <c r="L1" s="48" t="s">
        <v>7</v>
      </c>
      <c r="M1" s="48"/>
      <c r="N1" s="48"/>
      <c r="O1" s="48" t="s">
        <v>172</v>
      </c>
      <c r="P1" s="48" t="s">
        <v>173</v>
      </c>
      <c r="Q1" s="48" t="s">
        <v>10</v>
      </c>
      <c r="R1" s="48" t="s">
        <v>11</v>
      </c>
      <c r="S1" s="48" t="s">
        <v>12</v>
      </c>
      <c r="T1" s="48" t="s">
        <v>13</v>
      </c>
      <c r="U1" s="1"/>
      <c r="V1" s="48" t="s">
        <v>14</v>
      </c>
    </row>
    <row r="2" spans="1:22" ht="54.75" customHeight="1" thickTop="1" thickBot="1">
      <c r="A2" s="48"/>
      <c r="B2" s="48"/>
      <c r="C2" s="3" t="s">
        <v>15</v>
      </c>
      <c r="D2" s="3" t="s">
        <v>16</v>
      </c>
      <c r="E2" s="3" t="s">
        <v>17</v>
      </c>
      <c r="F2" s="48"/>
      <c r="G2" s="3" t="s">
        <v>17</v>
      </c>
      <c r="H2" s="3" t="s">
        <v>19</v>
      </c>
      <c r="I2" s="48"/>
      <c r="J2" s="53"/>
      <c r="K2" s="48"/>
      <c r="L2" s="3" t="s">
        <v>20</v>
      </c>
      <c r="M2" s="3" t="s">
        <v>21</v>
      </c>
      <c r="N2" s="3" t="s">
        <v>22</v>
      </c>
      <c r="O2" s="48"/>
      <c r="P2" s="48"/>
      <c r="Q2" s="48"/>
      <c r="R2" s="48"/>
      <c r="S2" s="48"/>
      <c r="T2" s="48"/>
      <c r="U2" s="1"/>
      <c r="V2" s="48"/>
    </row>
    <row r="3" spans="1:22" ht="17" thickTop="1" thickBot="1">
      <c r="A3" s="31"/>
      <c r="B3" s="32"/>
      <c r="C3" s="33"/>
      <c r="D3" s="33"/>
      <c r="E3" s="33"/>
      <c r="F3" s="33"/>
      <c r="G3" s="34"/>
      <c r="H3" s="34"/>
      <c r="I3" s="33"/>
      <c r="J3" s="33"/>
      <c r="K3" s="35"/>
      <c r="L3" s="6"/>
    </row>
    <row r="4" spans="1:22" ht="139.5" customHeight="1" thickTop="1" thickBot="1">
      <c r="A4" s="54" t="s">
        <v>174</v>
      </c>
      <c r="B4" s="36" t="s">
        <v>175</v>
      </c>
      <c r="C4" s="8" t="s">
        <v>26</v>
      </c>
      <c r="D4" s="8" t="s">
        <v>26</v>
      </c>
      <c r="E4" s="8" t="s">
        <v>26</v>
      </c>
      <c r="F4" s="8" t="str">
        <f>UPPER("Pesquisa livre, Pesquisa por campo específico, Número, Relator, Data, Tipo do Processo, Órgão julgador, Ementa / indexação e Legislação")</f>
        <v>PESQUISA LIVRE, PESQUISA POR CAMPO ESPECÍFICO, NÚMERO, RELATOR, DATA, TIPO DO PROCESSO, ÓRGÃO JULGADOR, EMENTA / INDEXAÇÃO E LEGISLAÇÃO</v>
      </c>
      <c r="G4" s="8" t="s">
        <v>26</v>
      </c>
      <c r="H4" s="8" t="s">
        <v>26</v>
      </c>
      <c r="I4" s="8" t="s">
        <v>26</v>
      </c>
      <c r="J4" s="8" t="s">
        <v>26</v>
      </c>
      <c r="K4" s="8" t="s">
        <v>176</v>
      </c>
      <c r="L4" s="8" t="s">
        <v>26</v>
      </c>
      <c r="M4" s="8" t="s">
        <v>26</v>
      </c>
      <c r="N4" s="8" t="s">
        <v>26</v>
      </c>
      <c r="O4" s="8" t="s">
        <v>25</v>
      </c>
      <c r="P4" s="8" t="s">
        <v>25</v>
      </c>
      <c r="Q4" s="8" t="s">
        <v>26</v>
      </c>
      <c r="R4" s="8" t="s">
        <v>177</v>
      </c>
      <c r="S4" s="37" t="s">
        <v>178</v>
      </c>
      <c r="T4" s="37" t="s">
        <v>26</v>
      </c>
      <c r="U4" s="37"/>
      <c r="V4" s="37"/>
    </row>
    <row r="5" spans="1:22" ht="137.25" customHeight="1" thickTop="1" thickBot="1">
      <c r="A5" s="54"/>
      <c r="B5" s="36" t="s">
        <v>179</v>
      </c>
      <c r="C5" s="8" t="s">
        <v>25</v>
      </c>
      <c r="D5" s="8" t="s">
        <v>26</v>
      </c>
      <c r="E5" s="8" t="s">
        <v>26</v>
      </c>
      <c r="F5" s="8" t="str">
        <f>UPPER("Nº Processo, Órgão julgador, Relator, Filtrar por Classe, Tabela Única de Assuntos, Data de Decisão e Data de Publicação")</f>
        <v>Nº PROCESSO, ÓRGÃO JULGADOR, RELATOR, FILTRAR POR CLASSE, TABELA ÚNICA DE ASSUNTOS, DATA DE DECISÃO E DATA DE PUBLICAÇÃO</v>
      </c>
      <c r="G5" s="8" t="s">
        <v>26</v>
      </c>
      <c r="H5" s="8" t="s">
        <v>26</v>
      </c>
      <c r="I5" s="8" t="s">
        <v>26</v>
      </c>
      <c r="J5" s="8" t="s">
        <v>26</v>
      </c>
      <c r="K5" s="8" t="s">
        <v>180</v>
      </c>
      <c r="L5" s="8" t="s">
        <v>25</v>
      </c>
      <c r="M5" s="8" t="s">
        <v>25</v>
      </c>
      <c r="N5" s="8" t="s">
        <v>25</v>
      </c>
      <c r="O5" s="8" t="s">
        <v>25</v>
      </c>
      <c r="P5" s="8" t="s">
        <v>25</v>
      </c>
      <c r="Q5" s="8" t="s">
        <v>26</v>
      </c>
      <c r="R5" s="8" t="s">
        <v>181</v>
      </c>
      <c r="S5" s="37" t="s">
        <v>178</v>
      </c>
      <c r="T5" s="37" t="s">
        <v>26</v>
      </c>
      <c r="U5" s="37"/>
      <c r="V5" s="37"/>
    </row>
    <row r="6" spans="1:22" ht="164.25" customHeight="1" thickTop="1" thickBot="1">
      <c r="A6" s="54"/>
      <c r="B6" s="36" t="s">
        <v>182</v>
      </c>
      <c r="C6" s="8" t="s">
        <v>25</v>
      </c>
      <c r="D6" s="8" t="s">
        <v>26</v>
      </c>
      <c r="E6" s="8" t="s">
        <v>26</v>
      </c>
      <c r="F6" s="8" t="str">
        <f>UPPER("Pesquisa livre, Buscar em, Relator, Órgão Julgador , Classe, Classe nº, Processo nº, Ementa" &amp; "Acórdão, Referência Legislativa, Resumo Estruturado, Período de Decisão e Período da Publicação")</f>
        <v>PESQUISA LIVRE, BUSCAR EM, RELATOR, ÓRGÃO JULGADOR , CLASSE, CLASSE Nº, PROCESSO Nº, EMENTAACÓRDÃO, REFERÊNCIA LEGISLATIVA, RESUMO ESTRUTURADO, PERÍODO DE DECISÃO E PERÍODO DA PUBLICAÇÃO</v>
      </c>
      <c r="G6" s="8" t="s">
        <v>26</v>
      </c>
      <c r="H6" s="8" t="s">
        <v>26</v>
      </c>
      <c r="I6" s="8" t="s">
        <v>26</v>
      </c>
      <c r="J6" s="8" t="s">
        <v>26</v>
      </c>
      <c r="K6" s="8" t="s">
        <v>180</v>
      </c>
      <c r="L6" s="8" t="s">
        <v>26</v>
      </c>
      <c r="M6" s="8" t="s">
        <v>26</v>
      </c>
      <c r="N6" s="8" t="s">
        <v>26</v>
      </c>
      <c r="O6" s="8" t="s">
        <v>25</v>
      </c>
      <c r="P6" s="8" t="s">
        <v>25</v>
      </c>
      <c r="Q6" s="8" t="s">
        <v>183</v>
      </c>
      <c r="R6" s="8" t="s">
        <v>184</v>
      </c>
      <c r="S6" s="37" t="s">
        <v>185</v>
      </c>
      <c r="T6" s="37" t="s">
        <v>186</v>
      </c>
      <c r="U6" s="37"/>
      <c r="V6" s="37"/>
    </row>
    <row r="7" spans="1:22" ht="129" customHeight="1" thickTop="1" thickBot="1">
      <c r="A7" s="54"/>
      <c r="B7" s="36" t="s">
        <v>187</v>
      </c>
      <c r="C7" s="8" t="s">
        <v>25</v>
      </c>
      <c r="D7" s="8" t="s">
        <v>26</v>
      </c>
      <c r="E7" s="8" t="s">
        <v>26</v>
      </c>
      <c r="F7" s="8" t="str">
        <f>UPPER("Campo para Pesquisa, Texto para Pesquisa, Número do Processo, Relator(a), Data entre, Órgão Julgador, Classe Processual e Documentos por Página")</f>
        <v>CAMPO PARA PESQUISA, TEXTO PARA PESQUISA, NÚMERO DO PROCESSO, RELATOR(A), DATA ENTRE, ÓRGÃO JULGADOR, CLASSE PROCESSUAL E DOCUMENTOS POR PÁGINA</v>
      </c>
      <c r="G7" s="8" t="s">
        <v>26</v>
      </c>
      <c r="H7" s="8" t="s">
        <v>26</v>
      </c>
      <c r="I7" s="8" t="s">
        <v>26</v>
      </c>
      <c r="J7" s="8" t="s">
        <v>26</v>
      </c>
      <c r="K7" s="8" t="s">
        <v>180</v>
      </c>
      <c r="L7" s="8" t="s">
        <v>26</v>
      </c>
      <c r="M7" s="8" t="s">
        <v>26</v>
      </c>
      <c r="N7" s="8" t="s">
        <v>26</v>
      </c>
      <c r="O7" s="8" t="s">
        <v>25</v>
      </c>
      <c r="P7" s="8" t="s">
        <v>25</v>
      </c>
      <c r="Q7" s="8" t="s">
        <v>188</v>
      </c>
      <c r="R7" s="8" t="s">
        <v>189</v>
      </c>
      <c r="S7" s="37" t="s">
        <v>190</v>
      </c>
      <c r="T7" s="37" t="s">
        <v>26</v>
      </c>
      <c r="U7" s="37"/>
      <c r="V7" s="37"/>
    </row>
    <row r="8" spans="1:22" ht="122.25" customHeight="1" thickTop="1" thickBot="1">
      <c r="A8" s="54"/>
      <c r="B8" s="36" t="s">
        <v>191</v>
      </c>
      <c r="C8" s="8" t="s">
        <v>26</v>
      </c>
      <c r="D8" s="8" t="s">
        <v>26</v>
      </c>
      <c r="E8" s="8" t="s">
        <v>26</v>
      </c>
      <c r="F8" s="8" t="str">
        <f>UPPER("Pesquisa livre, Pesquisa por campos específicos, Tipo de Processo, Número, Relator, Data, Órgão Julgador, Ementa/Indexação e Legislação")</f>
        <v>PESQUISA LIVRE, PESQUISA POR CAMPOS ESPECÍFICOS, TIPO DE PROCESSO, NÚMERO, RELATOR, DATA, ÓRGÃO JULGADOR, EMENTA/INDEXAÇÃO E LEGISLAÇÃO</v>
      </c>
      <c r="G8" s="8" t="s">
        <v>26</v>
      </c>
      <c r="H8" s="8" t="s">
        <v>26</v>
      </c>
      <c r="I8" s="8" t="s">
        <v>26</v>
      </c>
      <c r="J8" s="8" t="s">
        <v>26</v>
      </c>
      <c r="K8" s="8" t="s">
        <v>25</v>
      </c>
      <c r="L8" s="8" t="s">
        <v>26</v>
      </c>
      <c r="M8" s="8" t="s">
        <v>26</v>
      </c>
      <c r="N8" s="8" t="s">
        <v>26</v>
      </c>
      <c r="O8" s="8" t="s">
        <v>26</v>
      </c>
      <c r="P8" s="8" t="s">
        <v>25</v>
      </c>
      <c r="Q8" s="8" t="s">
        <v>26</v>
      </c>
      <c r="R8" s="8" t="s">
        <v>192</v>
      </c>
      <c r="S8" s="37" t="s">
        <v>178</v>
      </c>
      <c r="T8" s="37" t="s">
        <v>26</v>
      </c>
      <c r="U8" s="37"/>
      <c r="V8" s="37"/>
    </row>
    <row r="9" spans="1:22" ht="16" thickTop="1">
      <c r="A9" s="38"/>
      <c r="B9" s="17"/>
      <c r="C9" s="18"/>
      <c r="D9" s="18"/>
      <c r="E9" s="18"/>
      <c r="F9" s="18"/>
      <c r="G9" s="17"/>
      <c r="H9" s="18"/>
      <c r="I9" s="18"/>
      <c r="J9" s="18"/>
      <c r="K9" s="18"/>
      <c r="L9" s="5"/>
      <c r="M9" s="5"/>
      <c r="N9" s="5"/>
      <c r="O9" s="5"/>
      <c r="P9" s="5"/>
      <c r="Q9" s="5"/>
      <c r="R9" s="5"/>
      <c r="S9" s="5"/>
      <c r="T9" s="5"/>
      <c r="U9" s="5"/>
      <c r="V9" s="5"/>
    </row>
    <row r="10" spans="1:22" ht="153.75" customHeight="1">
      <c r="A10" s="55" t="s">
        <v>193</v>
      </c>
      <c r="B10" s="55"/>
      <c r="C10" s="8" t="s">
        <v>26</v>
      </c>
      <c r="D10" s="8" t="s">
        <v>26</v>
      </c>
      <c r="E10" s="8" t="s">
        <v>26</v>
      </c>
      <c r="F10" s="8" t="str">
        <f>UPPER("Pesquisa Livre, Pesquisa por campos específicos, Número, Ministro(a), Data, Órgão Julgador, Ementa/Indexação, Legislação e Notas")</f>
        <v>PESQUISA LIVRE, PESQUISA POR CAMPOS ESPECÍFICOS, NÚMERO, MINISTRO(A), DATA, ÓRGÃO JULGADOR, EMENTA/INDEXAÇÃO, LEGISLAÇÃO E NOTAS</v>
      </c>
      <c r="G10" s="8" t="s">
        <v>26</v>
      </c>
      <c r="H10" s="8" t="s">
        <v>26</v>
      </c>
      <c r="I10" s="8" t="s">
        <v>26</v>
      </c>
      <c r="J10" s="8" t="s">
        <v>26</v>
      </c>
      <c r="K10" s="8" t="s">
        <v>25</v>
      </c>
      <c r="L10" s="8" t="s">
        <v>26</v>
      </c>
      <c r="M10" s="8" t="s">
        <v>26</v>
      </c>
      <c r="N10" s="8" t="s">
        <v>26</v>
      </c>
      <c r="O10" s="8" t="s">
        <v>25</v>
      </c>
      <c r="P10" s="8" t="s">
        <v>25</v>
      </c>
      <c r="Q10" s="8" t="s">
        <v>26</v>
      </c>
      <c r="R10" s="8" t="s">
        <v>194</v>
      </c>
      <c r="S10" s="37" t="s">
        <v>195</v>
      </c>
      <c r="T10" s="37" t="s">
        <v>26</v>
      </c>
      <c r="U10" s="37"/>
      <c r="V10" s="37"/>
    </row>
    <row r="11" spans="1:22">
      <c r="A11" s="39"/>
      <c r="B11" s="17"/>
      <c r="C11" s="18"/>
      <c r="D11" s="18"/>
      <c r="E11" s="18"/>
      <c r="F11" s="18"/>
      <c r="G11" s="17"/>
      <c r="H11" s="18"/>
      <c r="I11" s="18"/>
      <c r="J11" s="18"/>
      <c r="K11" s="18"/>
      <c r="L11" s="18"/>
      <c r="M11" s="18"/>
      <c r="N11" s="18"/>
      <c r="O11" s="18"/>
      <c r="P11" s="18"/>
      <c r="Q11" s="18"/>
      <c r="R11" s="18"/>
      <c r="S11" s="5"/>
      <c r="T11" s="5"/>
      <c r="U11" s="5"/>
      <c r="V11" s="5"/>
    </row>
    <row r="12" spans="1:22" ht="134.25" customHeight="1">
      <c r="A12" s="55" t="s">
        <v>196</v>
      </c>
      <c r="B12" s="55"/>
      <c r="C12" s="8" t="s">
        <v>26</v>
      </c>
      <c r="D12" s="8" t="s">
        <v>26</v>
      </c>
      <c r="E12" s="8" t="s">
        <v>26</v>
      </c>
      <c r="F12" s="8" t="str">
        <f>UPPER( "Pesquisa Livre, Pesquisa por campos específicos, Número, Ministro(a), Data, Órgão Julgador, Ementa/Indexação, Legislação e Notas")</f>
        <v>PESQUISA LIVRE, PESQUISA POR CAMPOS ESPECÍFICOS, NÚMERO, MINISTRO(A), DATA, ÓRGÃO JULGADOR, EMENTA/INDEXAÇÃO, LEGISLAÇÃO E NOTAS</v>
      </c>
      <c r="G12" s="8" t="s">
        <v>26</v>
      </c>
      <c r="H12" s="8" t="s">
        <v>26</v>
      </c>
      <c r="I12" s="8" t="s">
        <v>26</v>
      </c>
      <c r="J12" s="8" t="s">
        <v>26</v>
      </c>
      <c r="K12" s="8" t="s">
        <v>25</v>
      </c>
      <c r="L12" s="8" t="s">
        <v>26</v>
      </c>
      <c r="M12" s="8" t="s">
        <v>26</v>
      </c>
      <c r="N12" s="8" t="s">
        <v>26</v>
      </c>
      <c r="O12" s="8" t="s">
        <v>197</v>
      </c>
      <c r="P12" s="8" t="s">
        <v>25</v>
      </c>
      <c r="Q12" s="8" t="s">
        <v>26</v>
      </c>
      <c r="R12" s="8" t="s">
        <v>198</v>
      </c>
      <c r="S12" s="37" t="s">
        <v>199</v>
      </c>
      <c r="T12" s="37" t="s">
        <v>26</v>
      </c>
      <c r="U12" s="37"/>
      <c r="V12" s="8" t="s">
        <v>200</v>
      </c>
    </row>
    <row r="14" spans="1:22" ht="34.5" customHeight="1"/>
    <row r="15" spans="1:22" ht="39" customHeight="1"/>
    <row r="17" ht="39.75" customHeight="1"/>
    <row r="20" ht="36.75" customHeight="1"/>
    <row r="21" ht="36.75" customHeight="1"/>
    <row r="22" ht="36.75" customHeight="1"/>
    <row r="23" ht="36.75" customHeight="1"/>
    <row r="24" ht="49.5" customHeight="1"/>
    <row r="25" ht="36.75" customHeight="1"/>
  </sheetData>
  <sheetProtection selectLockedCells="1" selectUnlockedCells="1"/>
  <mergeCells count="18">
    <mergeCell ref="A12:B12"/>
    <mergeCell ref="K1:K2"/>
    <mergeCell ref="L1:N1"/>
    <mergeCell ref="O1:O2"/>
    <mergeCell ref="P1:P2"/>
    <mergeCell ref="A1:B2"/>
    <mergeCell ref="C1:E1"/>
    <mergeCell ref="F1:F2"/>
    <mergeCell ref="G1:H1"/>
    <mergeCell ref="I1:I2"/>
    <mergeCell ref="J1:J2"/>
    <mergeCell ref="S1:S2"/>
    <mergeCell ref="T1:T2"/>
    <mergeCell ref="V1:V2"/>
    <mergeCell ref="A4:A8"/>
    <mergeCell ref="A10:B10"/>
    <mergeCell ref="Q1:Q2"/>
    <mergeCell ref="R1:R2"/>
  </mergeCells>
  <printOptions horizontalCentered="1"/>
  <pageMargins left="0" right="0" top="0.51180555555555551" bottom="0" header="0.51180555555555551" footer="0.51180555555555551"/>
  <pageSetup paperSize="9" orientation="portrait" horizontalDpi="4294967292" verticalDpi="4294967292"/>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CA5900534DD04C93C0368649BBBF0F" ma:contentTypeVersion="18" ma:contentTypeDescription="Crie um novo documento." ma:contentTypeScope="" ma:versionID="560033b3723cd06ed4ef45b27f9dffb1">
  <xsd:schema xmlns:xsd="http://www.w3.org/2001/XMLSchema" xmlns:xs="http://www.w3.org/2001/XMLSchema" xmlns:p="http://schemas.microsoft.com/office/2006/metadata/properties" xmlns:ns2="e653a2e6-f294-4ad4-b3f7-665c75cde3ee" xmlns:ns3="240dd7fc-776b-44ce-bb35-c9ff221172b2" xmlns:ns4="a4e8c8e2-9064-4b92-8afe-aa7c080a9483" targetNamespace="http://schemas.microsoft.com/office/2006/metadata/properties" ma:root="true" ma:fieldsID="06d19ad63c3bd679e92000a1110c2482" ns2:_="" ns3:_="" ns4:_="">
    <xsd:import namespace="e653a2e6-f294-4ad4-b3f7-665c75cde3ee"/>
    <xsd:import namespace="240dd7fc-776b-44ce-bb35-c9ff221172b2"/>
    <xsd:import namespace="a4e8c8e2-9064-4b92-8afe-aa7c080a948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3a2e6-f294-4ad4-b3f7-665c75cde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dd07a700-3518-4ffe-8846-852309bf54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0dd7fc-776b-44ce-bb35-c9ff221172b2"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e8c8e2-9064-4b92-8afe-aa7c080a948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9950135-ffdc-4e1a-9299-0642930b5507}" ma:internalName="TaxCatchAll" ma:showField="CatchAllData" ma:web="a4e8c8e2-9064-4b92-8afe-aa7c080a94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53a2e6-f294-4ad4-b3f7-665c75cde3ee">
      <Terms xmlns="http://schemas.microsoft.com/office/infopath/2007/PartnerControls"/>
    </lcf76f155ced4ddcb4097134ff3c332f>
    <TaxCatchAll xmlns="a4e8c8e2-9064-4b92-8afe-aa7c080a9483" xsi:nil="true"/>
  </documentManagement>
</p:properties>
</file>

<file path=customXml/itemProps1.xml><?xml version="1.0" encoding="utf-8"?>
<ds:datastoreItem xmlns:ds="http://schemas.openxmlformats.org/officeDocument/2006/customXml" ds:itemID="{E629854A-7D29-4D32-80E8-88550062E06E}"/>
</file>

<file path=customXml/itemProps2.xml><?xml version="1.0" encoding="utf-8"?>
<ds:datastoreItem xmlns:ds="http://schemas.openxmlformats.org/officeDocument/2006/customXml" ds:itemID="{7729177E-8EEF-4283-B782-6A53E6EF2320}"/>
</file>

<file path=customXml/itemProps3.xml><?xml version="1.0" encoding="utf-8"?>
<ds:datastoreItem xmlns:ds="http://schemas.openxmlformats.org/officeDocument/2006/customXml" ds:itemID="{9C8B871A-4780-462D-A175-32E0E61BBEC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Anexo I - Trib. Est. Consolidad</vt:lpstr>
      <vt:lpstr>Federais e Superiores (I)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Luís</dc:creator>
  <cp:lastModifiedBy>Daniel Luís</cp:lastModifiedBy>
  <dcterms:created xsi:type="dcterms:W3CDTF">2015-07-21T14:48:36Z</dcterms:created>
  <dcterms:modified xsi:type="dcterms:W3CDTF">2015-07-26T16:42:36Z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0x0101007DCA5900534DD04C93C0368649BBBF0F</vt:lpwstr>
  </property>
</Properties>
</file>